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Предложение!$156:$158</definedName>
    <definedName name="OFFER_TARIFF_A_4">Предложение!$225:$227</definedName>
    <definedName name="OFFER_TARIFF_A_5">Предложение!$288:$290</definedName>
    <definedName name="OFFER_TARIFF_A_COLDVSNA_1">Предложение!$51:$53</definedName>
    <definedName name="OFFER_TARIFF_A_COLDVSNA_2">Предложение!$114:$120</definedName>
    <definedName name="OFFER_TARIFF_A_COLDVSNA_3">Предложение!$183:$189</definedName>
    <definedName name="OFFER_TARIFF_A_COLDVSNA_4">Предложение!$252:$256</definedName>
    <definedName name="OFFER_TARIFF_A_COLDVSNA_5">Предложение!$315:$317</definedName>
    <definedName name="OFFER_TARIFF_A_HOTVSNA_1">Предложение!$66:$68</definedName>
    <definedName name="OFFER_TARIFF_A_HOTVSNA_2">Предложение!$137:$139</definedName>
    <definedName name="OFFER_TARIFF_A_HOTVSNA_3">Предложение!$206:$208</definedName>
    <definedName name="OFFER_TARIFF_A_HOTVSNA_4">Предложение!$269:$271</definedName>
    <definedName name="OFFER_TARIFF_A_HOTVSNA_5">Предложение!$330:$332</definedName>
    <definedName name="OFFER_TARIFF_A_VOTV_1">Предложение!$75:$77</definedName>
    <definedName name="OFFER_TARIFF_A_VOTV_2">Предложение!$146:$148</definedName>
    <definedName name="OFFER_TARIFF_A_VOTV_3">Предложение!$215:$217</definedName>
    <definedName name="OFFER_TARIFF_A_VOTV_4">Предложение!$278:$280</definedName>
    <definedName name="OFFER_TARIFF_A_VOTV_5">Предложение!$339:$341</definedName>
    <definedName name="OFFER_TARIFF_B_1">Предложение!$27:$29</definedName>
    <definedName name="OFFER_TARIFF_B_2">Предложение!$90:$92</definedName>
    <definedName name="OFFER_TARIFF_B_3">Предложение!$159:$161</definedName>
    <definedName name="OFFER_TARIFF_B_4">Предложение!$228:$230</definedName>
    <definedName name="OFFER_TARIFF_B_5">Предложение!$291:$293</definedName>
    <definedName name="OFFER_TARIFF_B_COLDVSNA_1">Предложение!$54:$56</definedName>
    <definedName name="OFFER_TARIFF_B_COLDVSNA_2">Предложение!$121:$127</definedName>
    <definedName name="OFFER_TARIFF_B_COLDVSNA_3">Предложение!$190:$196</definedName>
    <definedName name="OFFER_TARIFF_B_COLDVSNA_4">Предложение!$257:$259</definedName>
    <definedName name="OFFER_TARIFF_B_COLDVSNA_5">Предложение!$318:$320</definedName>
    <definedName name="OFFER_TARIFF_B_HOTVSNA_1">Предложение!$69:$71</definedName>
    <definedName name="OFFER_TARIFF_B_HOTVSNA_2">Предложение!$140:$142</definedName>
    <definedName name="OFFER_TARIFF_B_HOTVSNA_3">Предложение!$209:$211</definedName>
    <definedName name="OFFER_TARIFF_B_HOTVSNA_4">Предложение!$272:$274</definedName>
    <definedName name="OFFER_TARIFF_B_HOTVSNA_5">Предложение!$333:$335</definedName>
    <definedName name="OFFER_TARIFF_B_VOTV_1">Предложение!$78:$80</definedName>
    <definedName name="OFFER_TARIFF_B_VOTV_2">Предложение!$149:$151</definedName>
    <definedName name="OFFER_TARIFF_B_VOTV_3">Предложение!$218:$220</definedName>
    <definedName name="OFFER_TARIFF_B_VOTV_4">Предложение!$281:$283</definedName>
    <definedName name="OFFER_TARIFF_B_VOTV_5">Предложение!$342:$344</definedName>
    <definedName name="OFFER_TARIFF_C_1">Предложение!$30:$32</definedName>
    <definedName name="OFFER_TARIFF_C_2">Предложение!$93:$95</definedName>
    <definedName name="OFFER_TARIFF_C_3">Предложение!$162:$164</definedName>
    <definedName name="OFFER_TARIFF_C_4">Предложение!$231:$233</definedName>
    <definedName name="OFFER_TARIFF_C_5">Предложение!$294:$296</definedName>
    <definedName name="OFFER_TARIFF_C_COLDVSNA_1">Предложение!$57:$59</definedName>
    <definedName name="OFFER_TARIFF_C_COLDVSNA_2">Предложение!$128:$130</definedName>
    <definedName name="OFFER_TARIFF_C_COLDVSNA_3">Предложение!$197:$199</definedName>
    <definedName name="OFFER_TARIFF_C_COLDVSNA_4">Предложение!$260:$262</definedName>
    <definedName name="OFFER_TARIFF_C_COLDVSNA_5">Предложение!$321:$323</definedName>
    <definedName name="OFFER_TARIFF_C_HOTVSNA_1">Предложение!$72:$74</definedName>
    <definedName name="OFFER_TARIFF_C_HOTVSNA_2">Предложение!$143:$145</definedName>
    <definedName name="OFFER_TARIFF_C_HOTVSNA_3">Предложение!$212:$214</definedName>
    <definedName name="OFFER_TARIFF_C_HOTVSNA_4">Предложение!$275:$277</definedName>
    <definedName name="OFFER_TARIFF_C_HOTVSNA_5">Предложение!$336:$338</definedName>
    <definedName name="OFFER_TARIFF_C_VOTV_1">Предложение!$81:$83</definedName>
    <definedName name="OFFER_TARIFF_C_VOTV_2">Предложение!$152:$154</definedName>
    <definedName name="OFFER_TARIFF_C_VOTV_3">Предложение!$221:$223</definedName>
    <definedName name="OFFER_TARIFF_C_VOTV_4">Предложение!$284:$286</definedName>
    <definedName name="OFFER_TARIFF_C_VOTV_5">Предложение!$345:$347</definedName>
    <definedName name="OFFER_TARIFF_D_1">Предложение!$33:$35</definedName>
    <definedName name="OFFER_TARIFF_D_2">Предложение!$96:$98</definedName>
    <definedName name="OFFER_TARIFF_D_3">Предложение!$165:$167</definedName>
    <definedName name="OFFER_TARIFF_D_4">Предложение!$234:$236</definedName>
    <definedName name="OFFER_TARIFF_D_5">Предложение!$297:$299</definedName>
    <definedName name="OFFER_TARIFF_D_COLDVSNA_1">Предложение!$60:$62</definedName>
    <definedName name="OFFER_TARIFF_D_COLDVSNA_2">Предложение!$131:$133</definedName>
    <definedName name="OFFER_TARIFF_D_COLDVSNA_3">Предложение!$200:$202</definedName>
    <definedName name="OFFER_TARIFF_D_COLDVSNA_4">Предложение!$263:$265</definedName>
    <definedName name="OFFER_TARIFF_D_COLDVSNA_5">Предложение!$324:$326</definedName>
    <definedName name="OFFER_TARIFF_E_COLDVSNA_1">Предложение!$63:$65</definedName>
    <definedName name="OFFER_TARIFF_E_COLDVSNA_2">Предложение!$134:$136</definedName>
    <definedName name="OFFER_TARIFF_E_COLDVSNA_3">Предложение!$203:$205</definedName>
    <definedName name="OFFER_TARIFF_E_COLDVSNA_4">Предложение!$266:$268</definedName>
    <definedName name="OFFER_TARIFF_E_COLDVSNA_5">Предложение!$327:$329</definedName>
    <definedName name="OFFER_TARIFF_E1_1">Предложение!$36:$38</definedName>
    <definedName name="OFFER_TARIFF_E1_2">Предложение!$99:$101</definedName>
    <definedName name="OFFER_TARIFF_E1_3">Предложение!$168:$170</definedName>
    <definedName name="OFFER_TARIFF_E1_4">Предложение!$237:$239</definedName>
    <definedName name="OFFER_TARIFF_E1_5">Предложение!$300:$302</definedName>
    <definedName name="OFFER_TARIFF_E2_1">Предложение!$39:$41</definedName>
    <definedName name="OFFER_TARIFF_E2_2">Предложение!$102:$104</definedName>
    <definedName name="OFFER_TARIFF_E2_3">Предложение!$171:$173</definedName>
    <definedName name="OFFER_TARIFF_E2_4">Предложение!$240:$242</definedName>
    <definedName name="OFFER_TARIFF_E2_5">Предложение!$303:$305</definedName>
    <definedName name="OFFER_TARIFF_F_1">Предложение!$42:$44</definedName>
    <definedName name="OFFER_TARIFF_F_2">Предложение!$105:$107</definedName>
    <definedName name="OFFER_TARIFF_F_3">Предложение!$174:$176</definedName>
    <definedName name="OFFER_TARIFF_F_4">Предложение!$243:$245</definedName>
    <definedName name="OFFER_TARIFF_F_5">Предложение!$306:$308</definedName>
    <definedName name="OFFER_TARIFF_G_1">Предложение!$45:$47</definedName>
    <definedName name="OFFER_TARIFF_G_2">Предложение!$108:$110</definedName>
    <definedName name="OFFER_TARIFF_G_3">Предложение!$177:$179</definedName>
    <definedName name="OFFER_TARIFF_G_4">Предложение!$246:$248</definedName>
    <definedName name="OFFER_TARIFF_G_5">Предложение!$309:$311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Предложение!$G$120</definedName>
    <definedName name="pIns_PT_VTAR_A_COLDVSNA_OFFER_3">Предложение!$G$189</definedName>
    <definedName name="pIns_PT_VTAR_A_COLDVSNA_OFFER_4">Предложение!$G$256</definedName>
    <definedName name="pIns_PT_VTAR_A_COLDVSNA_OFFER_5">Предложение!$G$317</definedName>
    <definedName name="pIns_PT_VTAR_A_COLDVSNA_OFFER5">Предложение!$G$317</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Предложение!$G$208</definedName>
    <definedName name="pIns_PT_VTAR_A_HOTVSNA_OFFER_4">Предложение!$G$271</definedName>
    <definedName name="pIns_PT_VTAR_A_HOTVSNA_OFFER_5">Предложение!$G$332</definedName>
    <definedName name="pIns_PT_VTAR_A_OFFER_1">Предложение!$G$26</definedName>
    <definedName name="pIns_PT_VTAR_A_OFFER_2">Предложение!$G$89</definedName>
    <definedName name="pIns_PT_VTAR_A_OFFER_3">Предложение!$G$158</definedName>
    <definedName name="pIns_PT_VTAR_A_OFFER_4">Предложение!$G$227</definedName>
    <definedName name="pIns_PT_VTAR_A_OFFER_5">Предложение!$G$290</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Предложение!$G$217</definedName>
    <definedName name="pIns_PT_VTAR_A_VOTV_OFFER_4">Предложение!$G$280</definedName>
    <definedName name="pIns_PT_VTAR_A_VOTV_OFFER_5">Предложение!$G$341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Предложение!$G$196</definedName>
    <definedName name="pIns_PT_VTAR_B_COLDVSNA_OFFER_4">Предложение!$G$259</definedName>
    <definedName name="pIns_PT_VTAR_B_COLDVSNA_OFFER_5">Предложение!$G$320</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Предложение!$G$211</definedName>
    <definedName name="pIns_PT_VTAR_B_HOTVSNA_OFFER_4">Предложение!$G$274</definedName>
    <definedName name="pIns_PT_VTAR_B_HOTVSNA_OFFER_5">Предложение!$G$335</definedName>
    <definedName name="pIns_PT_VTAR_B_OFFER_1">Предложение!$G$29</definedName>
    <definedName name="pIns_PT_VTAR_B_OFFER_2">Предложение!$G$92</definedName>
    <definedName name="pIns_PT_VTAR_B_OFFER_3">Предложение!$G$161</definedName>
    <definedName name="pIns_PT_VTAR_B_OFFER_4">Предложение!$G$230</definedName>
    <definedName name="pIns_PT_VTAR_B_OFFER_5">Предложение!$G$293</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Предложение!$G$220</definedName>
    <definedName name="pIns_PT_VTAR_B_VOTV_OFFER_4">Предложение!$G$283</definedName>
    <definedName name="pIns_PT_VTAR_B_VOTV_OFFER_5">Предложение!$G$344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Предложение!$G$199</definedName>
    <definedName name="pIns_PT_VTAR_C_COLDVSNA_OFFER_4">Предложение!$G$262</definedName>
    <definedName name="pIns_PT_VTAR_C_COLDVSNA_OFFER_5">Предложение!$G$323</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Предложение!$G$214</definedName>
    <definedName name="pIns_PT_VTAR_C_HOTVSNA_OFFER_4">Предложение!$G$277</definedName>
    <definedName name="pIns_PT_VTAR_C_HOTVSNA_OFFER_5">Предложение!$G$338</definedName>
    <definedName name="pIns_PT_VTAR_C_OFFER_1">Предложение!$G$32</definedName>
    <definedName name="pIns_PT_VTAR_C_OFFER_2">Предложение!$G$95</definedName>
    <definedName name="pIns_PT_VTAR_C_OFFER_3">Предложение!$G$164</definedName>
    <definedName name="pIns_PT_VTAR_C_OFFER_4">Предложение!$G$233</definedName>
    <definedName name="pIns_PT_VTAR_C_OFFER_5">Предложение!$G$296</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Предложение!$G$223</definedName>
    <definedName name="pIns_PT_VTAR_C_VOTV_OFFER_4">Предложение!$G$286</definedName>
    <definedName name="pIns_PT_VTAR_C_VOTV_OFFER_5">Предложение!$G$347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Предложение!$G$202</definedName>
    <definedName name="pIns_PT_VTAR_D_COLDVSNA_OFFER_4">Предложение!$G$265</definedName>
    <definedName name="pIns_PT_VTAR_D_COLDVSNA_OFFER_5">Предложение!$G$326</definedName>
    <definedName name="pIns_PT_VTAR_D_OFFER_1">Предложение!$G$35</definedName>
    <definedName name="pIns_PT_VTAR_D_OFFER_2">Предложение!$G$98</definedName>
    <definedName name="pIns_PT_VTAR_D_OFFER_3">Предложение!$G$167</definedName>
    <definedName name="pIns_PT_VTAR_D_OFFER_4">Предложение!$G$236</definedName>
    <definedName name="pIns_PT_VTAR_D_OFFER_5">Предложение!$G$299</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Предложение!$G$205</definedName>
    <definedName name="pIns_PT_VTAR_E_COLDVSNA_OFFER_4">Предложение!$G$268</definedName>
    <definedName name="pIns_PT_VTAR_E_COLDVSNA_OFFER_5">Предложение!$G$329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Предложение!$G$170</definedName>
    <definedName name="pIns_PT_VTAR_E1_OFFER_4">Предложение!$G$239</definedName>
    <definedName name="pIns_PT_VTAR_E1_OFFER_5">Предложение!$G$302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Предложение!$G$173</definedName>
    <definedName name="pIns_PT_VTAR_E2_OFFER_4">Предложение!$G$242</definedName>
    <definedName name="pIns_PT_VTAR_E2_OFFER_5">Предложение!$G$305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Предложение!$G$176</definedName>
    <definedName name="pIns_PT_VTAR_F_OFFER_4">Предложение!$G$245</definedName>
    <definedName name="pIns_PT_VTAR_F_OFFER_5">Предложение!$G$308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Предложение!$G$179</definedName>
    <definedName name="pIns_PT_VTAR_G_OFFER_4">Предложение!$G$248</definedName>
    <definedName name="pIns_PT_VTAR_G_OFFER_5">Предложение!$G$311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Предложение!$G$182</definedName>
    <definedName name="pIns_PT_VTAR_H_OFFER_4">Предложение!$G$251</definedName>
    <definedName name="pIns_PT_VTAR_H_OFFER_5">Предложение!$G$314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Т-тех'!$CU$54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<sst xmlns="http://schemas.openxmlformats.org/spreadsheetml/2006/main" count="17094" uniqueCount="3997">
  <si>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</si>
  <si>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</si>
  <si>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</si>
  <si>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</si>
  <si>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</si>
  <si>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</si>
  <si>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</si>
  <si>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</si>
  <si>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</si>
  <si>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</si>
  <si>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</si>
  <si>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</si>
  <si>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</si>
  <si>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26629455</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</si>
  <si>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</si>
  <si>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</si>
  <si>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</si>
  <si>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</si>
  <si>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</si>
  <si>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</si>
  <si>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</si>
  <si>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</si>
  <si>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</si>
  <si>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</si>
  <si>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</si>
  <si>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</si>
  <si>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</si>
  <si>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</si>
  <si>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</si>
  <si>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</si>
  <si>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</si>
  <si>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</si>
  <si>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</si>
  <si>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</si>
  <si>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</si>
  <si>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</si>
  <si>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</si>
  <si>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</si>
  <si>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</si>
  <si>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</si>
  <si>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</si>
  <si>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</si>
  <si>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</si>
  <si>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</si>
  <si>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</si>
  <si>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</si>
  <si>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t>
  </si>
  <si>
    <t>Наименование (описание) обособленного подразделения</t>
  </si>
  <si>
    <t>ИНН</t>
  </si>
  <si>
    <t>2706027738</t>
  </si>
  <si>
    <t>КПП</t>
  </si>
  <si>
    <t>270601001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</si>
  <si>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</si>
  <si>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</si>
  <si>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</si>
  <si>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</si>
  <si>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</si>
  <si>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</si>
  <si>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</si>
  <si>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</si>
  <si>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</si>
  <si>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</si>
  <si>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</si>
  <si>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</si>
  <si>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</si>
  <si>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</si>
  <si>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</si>
  <si>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</si>
  <si>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</si>
  <si>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682640, г. Амурск, пр-кт Комсомольский, д. 28а</t>
  </si>
  <si>
    <t>Фамилия, имя, отчество руководителя</t>
  </si>
  <si>
    <t>Жуковский Олег Васильевич</t>
  </si>
  <si>
    <t>Ответственный за заполнение формы</t>
  </si>
  <si>
    <t>Фамилия, имя, отчество</t>
  </si>
  <si>
    <t>Ткачева Любовь Геннадьевна</t>
  </si>
  <si>
    <t>Должность</t>
  </si>
  <si>
    <t>начальник ПЭО</t>
  </si>
  <si>
    <t>Контактный телефон</t>
  </si>
  <si>
    <t>8(42142)20301</t>
  </si>
  <si>
    <t>E-mail</t>
  </si>
  <si>
    <t>ekonomicheskiyotdel.ukvo@mail.ru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</si>
  <si>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</si>
  <si>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</si>
  <si>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</si>
  <si>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</si>
  <si>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</si>
  <si>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</si>
  <si>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</si>
  <si>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</si>
  <si>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</si>
  <si>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</si>
  <si>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</si>
  <si>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</si>
  <si>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</si>
  <si>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</si>
  <si>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</si>
  <si>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</si>
  <si>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</si>
  <si>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Амурский муниципальный район</t>
  </si>
  <si>
    <t>Город Амурск</t>
  </si>
  <si>
    <t>08603101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</si>
  <si>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</si>
  <si>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</si>
  <si>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</si>
  <si>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</si>
  <si>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</si>
  <si>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</si>
  <si>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</si>
  <si>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</si>
  <si>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</si>
  <si>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</si>
  <si>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</si>
  <si>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</si>
  <si>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</si>
  <si>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</si>
  <si>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</si>
  <si>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</si>
  <si>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</si>
  <si>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</si>
  <si>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</si>
  <si>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</si>
  <si>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</si>
  <si>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</si>
  <si>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</si>
  <si>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</si>
  <si>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</si>
  <si>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</si>
  <si>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</si>
  <si>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</si>
  <si>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</si>
  <si>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</si>
  <si>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</si>
  <si>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</si>
  <si>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</si>
  <si>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</si>
  <si>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</si>
  <si>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</si>
  <si>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</si>
  <si>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</si>
  <si>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</si>
  <si>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</si>
  <si>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</si>
  <si>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</si>
  <si>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</si>
  <si>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</si>
  <si>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</si>
  <si>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</si>
  <si>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</si>
  <si>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</si>
  <si>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</si>
  <si>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</si>
  <si>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</si>
  <si>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</si>
  <si>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</si>
  <si>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</si>
  <si>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</si>
  <si>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</si>
  <si>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</si>
  <si>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</si>
  <si>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</si>
  <si>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</si>
  <si>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</si>
  <si>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</si>
  <si>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</si>
  <si>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</si>
  <si>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</si>
  <si>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</si>
  <si>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</si>
  <si>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</si>
  <si>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</si>
  <si>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</si>
  <si>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</si>
  <si>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</si>
  <si>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</si>
  <si>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</si>
  <si>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</si>
  <si>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</si>
  <si>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</si>
  <si>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</si>
  <si>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</si>
  <si>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</si>
  <si>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</si>
  <si>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</si>
  <si>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</si>
  <si>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</si>
  <si>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</si>
  <si>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</si>
  <si>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</si>
  <si>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</si>
  <si>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</si>
  <si>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</si>
  <si>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</si>
  <si>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</si>
  <si>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</si>
  <si>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</si>
  <si>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</si>
  <si>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</si>
  <si>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</si>
  <si>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</si>
  <si>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</si>
  <si>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</si>
  <si>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</si>
  <si>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</si>
  <si>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</si>
  <si>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</si>
  <si>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</si>
  <si>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</si>
  <si>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</si>
  <si>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</si>
  <si>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</si>
  <si>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</si>
  <si>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</si>
  <si>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</si>
  <si>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</si>
  <si>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</si>
  <si>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</si>
  <si>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</si>
  <si>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</si>
  <si>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</si>
  <si>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</si>
  <si>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</si>
  <si>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</si>
  <si>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</si>
  <si>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</si>
  <si>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</si>
  <si>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</si>
  <si>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</si>
  <si>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</si>
  <si>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</si>
  <si>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</si>
  <si>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</si>
  <si>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</si>
  <si>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</si>
  <si>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</si>
  <si>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</si>
  <si>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</si>
  <si>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</si>
  <si>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</si>
  <si>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</si>
  <si>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</si>
  <si>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</si>
  <si>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</si>
  <si>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</si>
  <si>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</si>
  <si>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</si>
  <si>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</si>
  <si>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</si>
  <si>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</si>
  <si>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</si>
  <si>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</si>
  <si>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</si>
  <si>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</si>
  <si>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</si>
  <si>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</si>
  <si>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</si>
  <si>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</si>
  <si>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</si>
  <si>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</si>
  <si>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</si>
  <si>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</si>
  <si>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</si>
  <si>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</si>
  <si>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</si>
  <si>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</si>
  <si>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</si>
  <si>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</si>
  <si>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</si>
  <si>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</si>
  <si>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</si>
  <si>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</si>
  <si>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</si>
  <si>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</si>
  <si>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</si>
  <si>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</si>
  <si>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</si>
  <si>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</si>
  <si>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</si>
  <si>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</si>
  <si>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</si>
  <si>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</si>
  <si>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</si>
  <si>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</si>
  <si>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</si>
  <si>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</si>
  <si>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</si>
  <si>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</si>
  <si>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</si>
  <si>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</si>
  <si>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</si>
  <si>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</si>
  <si>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</si>
  <si>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</si>
  <si>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</si>
  <si>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</si>
  <si>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</si>
  <si>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</si>
  <si>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</si>
  <si>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</si>
  <si>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</si>
  <si>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</si>
  <si>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</si>
  <si>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</si>
  <si>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</si>
  <si>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</si>
  <si>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</si>
  <si>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</si>
  <si>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</si>
  <si>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</si>
  <si>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</si>
  <si>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</si>
  <si>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</si>
  <si>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</si>
  <si>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</si>
  <si>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</si>
  <si>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</si>
  <si>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</si>
  <si>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</si>
  <si>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</si>
  <si>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</si>
  <si>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</si>
  <si>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</si>
  <si>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</si>
  <si>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</si>
  <si>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</si>
  <si>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</si>
  <si>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</si>
  <si>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</si>
  <si>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</si>
  <si>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</si>
  <si>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</si>
  <si>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</si>
  <si>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</si>
  <si>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</si>
  <si>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</si>
  <si>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</si>
  <si>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</si>
  <si>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</si>
  <si>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</si>
  <si>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</si>
  <si>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</si>
  <si>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</si>
  <si>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</si>
  <si>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</si>
  <si>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</si>
  <si>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</si>
  <si>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</si>
  <si>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</si>
  <si>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</si>
  <si>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</si>
  <si>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</si>
  <si>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</si>
  <si>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</si>
  <si>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</si>
  <si>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</si>
  <si>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</si>
  <si>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</si>
  <si>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</si>
  <si>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</si>
  <si>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</si>
  <si>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</si>
  <si>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</si>
  <si>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</si>
  <si>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</si>
  <si>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</si>
  <si>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</si>
  <si>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</si>
  <si>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</si>
  <si>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</si>
  <si>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</si>
  <si>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</si>
  <si>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</si>
  <si>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</si>
  <si>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</si>
  <si>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</si>
  <si>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</si>
  <si>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</si>
  <si>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</si>
  <si>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</si>
  <si>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</si>
  <si>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</si>
  <si>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</si>
  <si>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</si>
  <si>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</si>
  <si>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</si>
  <si>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</si>
  <si>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</si>
  <si>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</si>
  <si>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</si>
  <si>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</si>
  <si>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</si>
  <si>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</si>
  <si>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</si>
  <si>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</si>
  <si>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</si>
  <si>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</si>
  <si>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</si>
  <si>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</si>
  <si>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</si>
  <si>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</si>
  <si>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</si>
  <si>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</si>
  <si>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</si>
  <si>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</si>
  <si>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</si>
  <si>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</si>
  <si>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</si>
  <si>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</si>
  <si>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</si>
  <si>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</si>
  <si>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</si>
  <si>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</si>
  <si>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</si>
  <si>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</si>
  <si>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</si>
  <si>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</si>
  <si>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</si>
  <si>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</si>
  <si>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</si>
  <si>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</si>
  <si>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</si>
  <si>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</si>
  <si>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</si>
  <si>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</si>
  <si>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</si>
  <si>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</si>
  <si>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</si>
  <si>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</si>
  <si>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</si>
  <si>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</si>
  <si>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</si>
  <si>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</si>
  <si>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</si>
  <si>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</si>
  <si>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</si>
  <si>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</si>
  <si>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</si>
  <si>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</si>
  <si>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</si>
  <si>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</si>
  <si>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</si>
  <si>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</si>
  <si>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</si>
  <si>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</si>
  <si>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</si>
  <si>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</si>
  <si>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</si>
  <si>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</si>
  <si>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</si>
  <si>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</si>
  <si>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</si>
  <si>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</si>
  <si>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</si>
  <si>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</si>
  <si>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</si>
  <si>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</si>
  <si>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</si>
  <si>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</si>
  <si>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</si>
  <si>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</si>
  <si>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</si>
  <si>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</si>
  <si>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</si>
  <si>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</si>
  <si>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</si>
  <si>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</si>
  <si>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</si>
  <si>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</si>
  <si>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</si>
  <si>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</si>
  <si>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</si>
  <si>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</si>
  <si>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</si>
  <si>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</si>
  <si>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</si>
  <si>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</si>
  <si>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</si>
  <si>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</si>
  <si>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</si>
  <si>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</si>
  <si>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</si>
  <si>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</si>
  <si>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</si>
  <si>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</si>
  <si>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</si>
  <si>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</si>
  <si>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</si>
  <si>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</si>
  <si>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</si>
  <si>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</si>
  <si>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</si>
  <si>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</si>
  <si>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</si>
  <si>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</si>
  <si>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</si>
  <si>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</si>
  <si>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</si>
  <si>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</si>
  <si>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</si>
  <si>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бюджетные организации</t>
  </si>
  <si>
    <t>население</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</si>
  <si>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</si>
  <si>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</si>
  <si>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</si>
  <si>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</si>
  <si>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</si>
  <si>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</si>
  <si>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</si>
  <si>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</si>
  <si>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</si>
  <si>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</si>
  <si>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</si>
  <si>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</si>
  <si>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</si>
  <si>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</si>
  <si>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</si>
  <si>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</si>
  <si>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</si>
  <si>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</si>
  <si>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</si>
  <si>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</si>
  <si>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</si>
  <si>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</si>
  <si>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</si>
  <si>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</si>
  <si>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</si>
  <si>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</si>
  <si>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</si>
  <si>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</si>
  <si>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</si>
  <si>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</si>
  <si>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</si>
  <si>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</si>
  <si>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</si>
  <si>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</si>
  <si>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</si>
  <si>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</si>
  <si>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</si>
  <si>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</si>
  <si>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</si>
  <si>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</si>
  <si>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</si>
  <si>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</si>
  <si>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</si>
  <si>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</si>
  <si>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</si>
  <si>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</si>
  <si>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</si>
  <si>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</si>
  <si>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</si>
  <si>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</si>
  <si>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</si>
  <si>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</si>
  <si>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</si>
  <si>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</si>
  <si>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</si>
  <si>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</si>
  <si>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</si>
  <si>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</si>
  <si>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</si>
  <si>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</si>
  <si>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</si>
  <si>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</si>
  <si>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</si>
  <si>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</si>
  <si>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</si>
  <si>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</si>
  <si>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</si>
  <si>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</si>
  <si>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</si>
  <si>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</si>
  <si>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</si>
  <si>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</si>
  <si>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</si>
  <si>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</si>
  <si>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</si>
  <si>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</si>
  <si>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</si>
  <si>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</si>
  <si>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</si>
  <si>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</si>
  <si>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</si>
  <si>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</si>
  <si>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</si>
  <si>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</si>
  <si>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</si>
  <si>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</si>
  <si>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</si>
  <si>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</si>
  <si>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</si>
  <si>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</si>
  <si>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</si>
  <si>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</si>
  <si>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</si>
  <si>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</si>
  <si>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</si>
  <si>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</si>
  <si>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</si>
  <si>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</si>
  <si>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</si>
  <si>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</si>
  <si>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</si>
  <si>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</si>
  <si>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</si>
  <si>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</si>
  <si>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</si>
  <si>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</si>
  <si>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</si>
  <si>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</si>
  <si>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</si>
  <si>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</si>
  <si>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</si>
  <si>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</si>
  <si>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</si>
  <si>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</si>
  <si>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</si>
  <si>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</si>
  <si>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</si>
  <si>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</si>
  <si>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</si>
  <si>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</si>
  <si>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</si>
  <si>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</si>
  <si>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</si>
  <si>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</si>
  <si>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</si>
  <si>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</si>
  <si>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</si>
  <si>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</si>
  <si>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</si>
  <si>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</si>
  <si>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</si>
  <si>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</si>
  <si>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</si>
  <si>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</si>
  <si>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</si>
  <si>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</si>
  <si>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</si>
  <si>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</si>
  <si>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</si>
  <si>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</si>
  <si>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</si>
  <si>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</si>
  <si>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</si>
  <si>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</si>
  <si>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</si>
  <si>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</si>
  <si>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</si>
  <si>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</si>
  <si>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</si>
  <si>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</si>
  <si>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</si>
  <si>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</si>
  <si>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</si>
  <si>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</si>
  <si>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</si>
  <si>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</si>
  <si>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</si>
  <si>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</si>
  <si>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</si>
  <si>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</si>
  <si>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</si>
  <si>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</si>
  <si>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</si>
  <si>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</si>
  <si>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</si>
  <si>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</si>
  <si>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</si>
  <si>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</si>
  <si>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</si>
  <si>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</si>
  <si>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</si>
  <si>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</si>
  <si>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</si>
  <si>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</si>
  <si>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</si>
  <si>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</si>
  <si>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</si>
  <si>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</si>
  <si>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</si>
  <si>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</si>
  <si>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</si>
  <si>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</si>
  <si>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</si>
  <si>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</si>
  <si>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</si>
  <si>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</si>
  <si>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</si>
  <si>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</si>
  <si>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</si>
  <si>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</si>
  <si>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</si>
  <si>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</si>
  <si>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</si>
  <si>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</si>
  <si>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</si>
  <si>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</si>
  <si>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</si>
  <si>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</si>
  <si>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</si>
  <si>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</si>
  <si>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</si>
  <si>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</si>
  <si>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</si>
  <si>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</si>
  <si>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</si>
  <si>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</si>
  <si>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</si>
  <si>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</si>
  <si>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</si>
  <si>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</si>
  <si>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</si>
  <si>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</si>
  <si>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</si>
  <si>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</si>
  <si>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</si>
  <si>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</si>
  <si>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</si>
  <si>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</si>
  <si>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</si>
  <si>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</si>
  <si>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</si>
  <si>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</si>
  <si>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</si>
  <si>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</si>
  <si>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</si>
  <si>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</si>
  <si>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</si>
  <si>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</si>
  <si>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</si>
  <si>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</si>
  <si>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</si>
  <si>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</si>
  <si>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</si>
  <si>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</si>
  <si>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</si>
  <si>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</si>
  <si>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</si>
  <si>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</si>
  <si>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</si>
  <si>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</si>
  <si>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</si>
  <si>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</si>
  <si>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</si>
  <si>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</si>
  <si>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</si>
  <si>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</si>
  <si>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</si>
  <si>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</si>
  <si>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</si>
  <si>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</si>
  <si>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</si>
  <si>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</si>
  <si>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</si>
  <si>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</si>
  <si>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</si>
  <si>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</si>
  <si>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</si>
  <si>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</si>
  <si>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</si>
  <si>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</si>
  <si>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</si>
  <si>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</si>
  <si>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</si>
  <si>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</si>
  <si>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</si>
  <si>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</si>
  <si>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</si>
  <si>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</si>
  <si>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</si>
  <si>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</si>
  <si>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</si>
  <si>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</si>
  <si>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</si>
  <si>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</si>
  <si>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</si>
  <si>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</si>
  <si>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</si>
  <si>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</si>
  <si>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</si>
  <si>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</si>
  <si>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</si>
  <si>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</si>
  <si>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</si>
  <si>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</si>
  <si>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</si>
  <si>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</si>
  <si>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</si>
  <si>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</si>
  <si>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</si>
  <si>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</si>
  <si>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</si>
  <si>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</si>
  <si>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</si>
  <si>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</si>
  <si>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</si>
  <si>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</si>
  <si>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</si>
  <si>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</si>
  <si>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</si>
  <si>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</si>
  <si>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</si>
  <si>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</si>
  <si>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</si>
  <si>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</si>
  <si>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</si>
  <si>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</si>
  <si>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</si>
  <si>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</si>
  <si>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</si>
  <si>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</si>
  <si>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</si>
  <si>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</si>
  <si>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</si>
  <si>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</si>
  <si>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</si>
  <si>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</si>
  <si>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</si>
  <si>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</si>
  <si>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</si>
  <si>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</si>
  <si>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</si>
  <si>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</si>
  <si>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</si>
  <si>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</si>
  <si>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</si>
  <si>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</si>
  <si>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</si>
  <si>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</si>
  <si>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</si>
  <si>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</si>
  <si>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</si>
  <si>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</si>
  <si>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</si>
  <si>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</si>
  <si>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</si>
  <si>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</si>
  <si>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</si>
  <si>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</si>
  <si>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</si>
  <si>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</si>
  <si>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</si>
  <si>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</si>
  <si>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</si>
  <si>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</si>
  <si>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</si>
  <si>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</si>
  <si>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</si>
  <si>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</si>
  <si>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</si>
  <si>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</si>
  <si>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</si>
  <si>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</si>
  <si>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</si>
  <si>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</si>
  <si>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</si>
  <si>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</si>
  <si>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</si>
  <si>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</si>
  <si>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</si>
  <si>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</si>
  <si>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</si>
  <si>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</si>
  <si>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</si>
  <si>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</si>
  <si>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</si>
  <si>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</si>
  <si>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</si>
  <si>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</si>
  <si>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</si>
  <si>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</si>
  <si>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</si>
  <si>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</si>
  <si>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</si>
  <si>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</si>
  <si>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</si>
  <si>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</si>
  <si>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</si>
  <si>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</si>
  <si>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</si>
  <si>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</si>
  <si>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</si>
  <si>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</si>
  <si>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</si>
  <si>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</si>
  <si>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</si>
  <si>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</si>
  <si>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</si>
  <si>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</si>
  <si>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</si>
  <si>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</si>
  <si>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</si>
  <si>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</si>
  <si>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</si>
  <si>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</si>
  <si>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</si>
  <si>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</si>
  <si>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</si>
  <si>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</si>
  <si>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</si>
  <si>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</si>
  <si>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</si>
  <si>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</si>
  <si>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</si>
  <si>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</si>
  <si>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</si>
  <si>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</si>
  <si>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</si>
  <si>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</si>
  <si>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</si>
  <si>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</si>
  <si>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</si>
  <si>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</si>
  <si>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</si>
  <si>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</si>
  <si>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</si>
  <si>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</si>
  <si>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</si>
  <si>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</si>
  <si>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</si>
  <si>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</si>
  <si>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</si>
  <si>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</si>
  <si>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</si>
  <si>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</si>
  <si>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</si>
  <si>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</si>
  <si>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</si>
  <si>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</si>
  <si>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</si>
  <si>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</si>
  <si>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</si>
  <si>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</si>
  <si>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</si>
  <si>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</si>
  <si>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</si>
  <si>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</si>
  <si>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</si>
  <si>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</si>
  <si>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</si>
  <si>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</si>
  <si>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</si>
  <si>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</si>
  <si>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</si>
  <si>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</si>
  <si>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</si>
  <si>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</si>
  <si>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</si>
  <si>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</si>
  <si>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</si>
  <si>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</si>
  <si>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</si>
  <si>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</si>
  <si>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</si>
  <si>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</si>
  <si>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</si>
  <si>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</si>
  <si>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</si>
  <si>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</si>
  <si>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</si>
  <si>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</si>
  <si>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</si>
  <si>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</si>
  <si>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</si>
  <si>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</si>
  <si>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</si>
  <si>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</si>
  <si>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</si>
  <si>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</si>
  <si>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</si>
  <si>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</si>
  <si>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</si>
  <si>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</si>
  <si>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</si>
  <si>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</si>
  <si>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</si>
  <si>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</si>
  <si>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</si>
  <si>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</si>
  <si>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</si>
  <si>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</si>
  <si>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</si>
  <si>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</si>
  <si>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</si>
  <si>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</si>
  <si>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</si>
  <si>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</si>
  <si>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</si>
  <si>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</si>
  <si>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</si>
  <si>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</si>
  <si>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</si>
  <si>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</si>
  <si>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</si>
  <si>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</si>
  <si>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</si>
  <si>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</si>
  <si>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</si>
  <si>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</si>
  <si>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</si>
  <si>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</si>
  <si>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</si>
  <si>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</si>
  <si>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</si>
  <si>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</si>
  <si>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</si>
  <si>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</si>
  <si>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</si>
  <si>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</si>
  <si>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</si>
  <si>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</si>
  <si>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</si>
  <si>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</si>
  <si>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</si>
  <si>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</si>
  <si>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</si>
  <si>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</si>
  <si>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</si>
  <si>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</si>
  <si>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</si>
  <si>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</si>
  <si>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</si>
  <si>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</si>
  <si>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</si>
  <si>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</si>
  <si>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</si>
  <si>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</si>
  <si>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</si>
  <si>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</si>
  <si>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</si>
  <si>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</si>
  <si>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</si>
  <si>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</si>
  <si>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</si>
  <si>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</si>
  <si>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</si>
  <si>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</si>
  <si>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</si>
  <si>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</si>
  <si>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</si>
  <si>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</si>
  <si>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</si>
  <si>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</si>
  <si>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</si>
  <si>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</si>
  <si>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</si>
  <si>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</si>
  <si>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</si>
  <si>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</si>
  <si>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</si>
  <si>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</si>
  <si>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</si>
  <si>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</si>
  <si>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</si>
  <si>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</si>
  <si>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</si>
  <si>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</si>
  <si>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</si>
  <si>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</si>
  <si>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</si>
  <si>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</si>
  <si>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</si>
  <si>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</si>
  <si>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</si>
  <si>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</si>
  <si>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</si>
  <si>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</si>
  <si>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</si>
  <si>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</si>
  <si>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</si>
  <si>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</si>
  <si>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</si>
  <si>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</si>
  <si>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</si>
  <si>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</si>
  <si>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</si>
  <si>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</si>
  <si>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</si>
  <si>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</si>
  <si>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</si>
  <si>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</si>
  <si>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</si>
  <si>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</si>
  <si>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</si>
  <si>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</si>
  <si>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</si>
  <si>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</si>
  <si>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</si>
  <si>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</si>
  <si>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</si>
  <si>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</si>
  <si>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</si>
  <si>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</si>
  <si>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</si>
  <si>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</si>
  <si>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</si>
  <si>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</si>
  <si>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</si>
  <si>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</si>
  <si>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</si>
  <si>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</si>
  <si>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</si>
  <si>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</si>
  <si>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</si>
  <si>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</si>
  <si>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</si>
  <si>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</si>
  <si>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</si>
  <si>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</si>
  <si>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</si>
  <si>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</si>
  <si>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</si>
  <si>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</si>
  <si>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</si>
  <si>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</si>
  <si>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</si>
  <si>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</si>
  <si>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</si>
  <si>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</si>
  <si>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</si>
  <si>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</si>
  <si>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</si>
  <si>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</si>
  <si>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</si>
  <si>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</si>
  <si>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</si>
  <si>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</si>
  <si>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</si>
  <si>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</si>
  <si>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</si>
  <si>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</si>
  <si>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</si>
  <si>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</si>
  <si>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</si>
  <si>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</si>
  <si>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</si>
  <si>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</si>
  <si>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</si>
  <si>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</si>
  <si>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</si>
  <si>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</si>
  <si>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</si>
  <si>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</si>
  <si>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</si>
  <si>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</si>
  <si>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</si>
  <si>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</si>
  <si>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</si>
  <si>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</si>
  <si>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</si>
  <si>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</si>
  <si>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</si>
  <si>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</si>
  <si>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</si>
  <si>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</si>
  <si>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</si>
  <si>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</si>
  <si>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https://portal.eias.ru/Portal/DownloadPage.aspx?type=12&amp;guid=666e6c8c-561f-4c25-8de3-535bf3c8ceed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</si>
  <si>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</si>
  <si>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</si>
  <si>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</si>
  <si>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</si>
  <si>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gov.ru/epz/orderclause/search/results.html?searchString=2706027738&amp;morphology=on&amp;search-filter=%D0%94%D0%B0%D1%82%D0%B5+%D1%80%D0%B0%D0%B7%D0%BC%D0%B5%D1%89%D0%B5%D0%BD%D0%B8%D1%8F&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</si>
  <si>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</si>
  <si>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закупки гов</t>
  </si>
  <si>
    <t>https://zakupki.gov.ru</t>
  </si>
  <si>
    <t>План закупок</t>
  </si>
  <si>
    <t>https://zakupki.gov.ru/epz/orderplan/search/results.html?searchString=2706027738&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</si>
  <si>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реестр договоров</t>
  </si>
  <si>
    <t>https://zakupki.gov.ru/epz/contractfz223/search/results.html?searchString=2706027738&amp;morphology=on&amp;search-filter=%D0%94%D0%B0%D1%82%D0%B5+%D1%80%D0%B0%D0%B7%D0%BC%D0%B5%D1%89%D0%B5%D0%BD%D0%B8%D1%8F&amp;statuses_0=on&amp;statuses=0&amp;currencyId=-1&amp;sortBy=BY_UPDATE_DATE&amp;pageNumber=1&amp;sortDirection=false&amp;recordsPerPage=_10&amp;showLotsInfoHidden=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</si>
  <si>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</si>
  <si>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</si>
  <si>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</si>
  <si>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</si>
  <si>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</si>
  <si>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</si>
  <si>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</si>
  <si>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</si>
  <si>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</si>
  <si>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</si>
  <si>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</si>
  <si>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</si>
  <si>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</si>
  <si>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</si>
  <si>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</si>
  <si>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</si>
  <si>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</si>
  <si>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</si>
  <si>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</si>
  <si>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</si>
  <si>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</si>
  <si>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</si>
  <si>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</si>
  <si>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</si>
  <si>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</si>
  <si>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</si>
  <si>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</si>
  <si>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</si>
  <si>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</si>
  <si>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</si>
  <si>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</si>
  <si>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</si>
  <si>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</si>
  <si>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</si>
  <si>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</si>
  <si>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</si>
  <si>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</si>
  <si>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</si>
  <si>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</si>
  <si>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</si>
  <si>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</si>
  <si>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</si>
  <si>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</si>
  <si>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</si>
  <si>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</si>
  <si>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</si>
  <si>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</si>
  <si>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</si>
  <si>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</si>
  <si>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</si>
  <si>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</si>
  <si>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</si>
  <si>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</si>
  <si>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</si>
  <si>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</si>
  <si>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</si>
  <si>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</si>
  <si>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</si>
  <si>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</si>
  <si>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</si>
  <si>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</si>
  <si>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</si>
  <si>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</si>
  <si>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</si>
  <si>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</si>
  <si>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</si>
  <si>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</si>
  <si>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</si>
  <si>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</si>
  <si>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</si>
  <si>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</si>
  <si>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</si>
  <si>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</si>
  <si>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</si>
  <si>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</si>
  <si>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</si>
  <si>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</si>
  <si>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</si>
  <si>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</si>
  <si>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</si>
  <si>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</si>
  <si>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</si>
  <si>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</si>
  <si>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</si>
  <si>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</si>
  <si>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</si>
  <si>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</si>
  <si>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</si>
  <si>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</si>
  <si>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</si>
  <si>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</si>
  <si>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</si>
  <si>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</si>
  <si>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</si>
  <si>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</si>
  <si>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</si>
  <si>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</si>
  <si>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</si>
  <si>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</si>
  <si>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</si>
  <si>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</si>
  <si>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</si>
  <si>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</si>
  <si>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</si>
  <si>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</si>
  <si>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</si>
  <si>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</si>
  <si>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</si>
  <si>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</si>
  <si>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</si>
  <si>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</si>
  <si>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</si>
  <si>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</si>
  <si>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</si>
  <si>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</si>
  <si>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</si>
  <si>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</si>
  <si>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</si>
  <si>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</si>
  <si>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</si>
  <si>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</si>
  <si>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</si>
  <si>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</si>
  <si>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</si>
  <si>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</si>
  <si>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</si>
  <si>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</si>
  <si>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</si>
  <si>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</si>
  <si>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</si>
  <si>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</si>
  <si>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</si>
  <si>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</si>
  <si>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</si>
  <si>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</si>
  <si>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</si>
  <si>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</si>
  <si>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</si>
  <si>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</si>
  <si>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</si>
  <si>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</si>
  <si>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</si>
  <si>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</si>
  <si>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</si>
  <si>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</si>
  <si>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</si>
  <si>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</si>
  <si>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</si>
  <si>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</si>
  <si>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</si>
  <si>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</si>
  <si>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</si>
  <si>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</si>
  <si>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</si>
  <si>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</si>
  <si>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</si>
  <si>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</si>
  <si>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</si>
  <si>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</si>
  <si>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</si>
  <si>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</si>
  <si>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</si>
  <si>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</si>
  <si>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</si>
  <si>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</si>
  <si>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</si>
  <si>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</si>
  <si>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</si>
  <si>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</si>
  <si>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</si>
  <si>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</si>
  <si>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</si>
  <si>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</si>
  <si>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</si>
  <si>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</si>
  <si>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</si>
  <si>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</si>
  <si>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</si>
  <si>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</si>
  <si>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</si>
  <si>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</si>
  <si>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</si>
  <si>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</si>
  <si>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</si>
  <si>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</si>
  <si>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</si>
  <si>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</si>
  <si>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</si>
  <si>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</si>
  <si>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</si>
  <si>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</si>
  <si>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</si>
  <si>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</si>
  <si>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</si>
  <si>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</si>
  <si>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</si>
  <si>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</si>
  <si>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</si>
  <si>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</si>
  <si>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</si>
  <si>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</si>
  <si>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</si>
  <si>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</si>
  <si>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</si>
  <si>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</si>
  <si>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</si>
  <si>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</si>
  <si>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</si>
  <si>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</si>
  <si>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</si>
  <si>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</si>
  <si>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</si>
  <si>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</si>
  <si>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</si>
  <si>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</si>
  <si>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</si>
  <si>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</si>
  <si>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</si>
  <si>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</si>
  <si>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</si>
  <si>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</si>
  <si>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</si>
  <si>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</si>
  <si>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</si>
  <si>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</si>
  <si>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</si>
  <si>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</si>
  <si>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</si>
  <si>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</si>
  <si>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</si>
  <si>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</si>
  <si>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</si>
  <si>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</si>
  <si>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</si>
  <si>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</si>
  <si>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</si>
  <si>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</si>
  <si>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</si>
  <si>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</si>
  <si>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</si>
  <si>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</si>
  <si>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</si>
  <si>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</si>
  <si>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</si>
  <si>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</si>
  <si>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</si>
  <si>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</si>
  <si>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</si>
  <si>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</si>
  <si>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</si>
  <si>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</si>
  <si>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</si>
  <si>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</si>
  <si>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</si>
  <si>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</si>
  <si>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</si>
  <si>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</si>
  <si>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</si>
  <si>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</si>
  <si>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</si>
  <si>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</si>
  <si>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</si>
  <si>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</si>
  <si>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</si>
  <si>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</si>
  <si>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</si>
  <si>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</si>
  <si>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</si>
  <si>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</si>
  <si>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</si>
  <si>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</si>
  <si>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</si>
  <si>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</si>
  <si>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</si>
  <si>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</si>
  <si>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</si>
  <si>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</si>
  <si>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</si>
  <si>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</si>
  <si>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</si>
  <si>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</si>
  <si>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</si>
  <si>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</si>
  <si>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</si>
  <si>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</si>
  <si>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</si>
  <si>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</si>
  <si>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</si>
  <si>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</si>
  <si>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</si>
  <si>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</si>
  <si>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</si>
  <si>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</si>
  <si>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</si>
  <si>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</si>
  <si>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</si>
  <si>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</si>
  <si>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</si>
  <si>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</si>
  <si>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</si>
  <si>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</si>
  <si>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</si>
  <si>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</si>
  <si>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</si>
  <si>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</si>
  <si>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</si>
  <si>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</si>
  <si>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</si>
  <si>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</si>
  <si>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</si>
  <si>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</si>
  <si>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</si>
  <si>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</si>
  <si>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</si>
  <si>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</si>
  <si>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</si>
  <si>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</si>
  <si>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</si>
  <si>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</si>
  <si>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</si>
  <si>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</si>
  <si>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</si>
  <si>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</si>
  <si>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</si>
  <si>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</si>
  <si>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</si>
  <si>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</si>
  <si>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</si>
  <si>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</si>
  <si>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</si>
  <si>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</si>
  <si>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</si>
  <si>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</si>
  <si>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</si>
  <si>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</si>
  <si>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</si>
  <si>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</si>
  <si>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</si>
  <si>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</si>
  <si>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</si>
  <si>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</si>
  <si>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</si>
  <si>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</si>
  <si>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</si>
  <si>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</si>
  <si>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</si>
  <si>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</si>
  <si>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</si>
  <si>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</si>
  <si>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</si>
  <si>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</si>
  <si>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</si>
  <si>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</si>
  <si>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</si>
  <si>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</si>
  <si>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</si>
  <si>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</si>
  <si>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</si>
  <si>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</si>
  <si>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</si>
  <si>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</si>
  <si>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</si>
  <si>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</si>
  <si>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</si>
  <si>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</si>
  <si>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</si>
  <si>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</si>
  <si>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</si>
  <si>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</si>
  <si>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</si>
  <si>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</si>
  <si>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</si>
  <si>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</si>
  <si>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</si>
  <si>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</si>
  <si>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</si>
  <si>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</si>
  <si>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</si>
  <si>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</si>
  <si>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</si>
  <si>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</si>
  <si>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</si>
  <si>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</si>
  <si>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</si>
  <si>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</si>
  <si>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</si>
  <si>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</si>
  <si>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</si>
  <si>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</si>
  <si>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</si>
  <si>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</si>
  <si>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</si>
  <si>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</si>
  <si>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</si>
  <si>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</si>
  <si>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</si>
  <si>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</si>
  <si>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</si>
  <si>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</si>
  <si>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</si>
  <si>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</si>
  <si>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</si>
  <si>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</si>
  <si>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</si>
  <si>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</si>
  <si>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</si>
  <si>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</si>
  <si>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</si>
  <si>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</si>
  <si>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</si>
  <si>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</si>
  <si>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</si>
  <si>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</si>
  <si>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</si>
  <si>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</si>
  <si>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</si>
  <si>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</si>
  <si>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</si>
  <si>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</si>
  <si>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</si>
  <si>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</si>
  <si>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</si>
  <si>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</si>
  <si>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</si>
  <si>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</si>
  <si>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</si>
  <si>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</si>
  <si>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</si>
  <si>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</si>
  <si>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</si>
  <si>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</si>
  <si>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</si>
  <si>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</si>
  <si>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</si>
  <si>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</si>
  <si>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</si>
  <si>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</si>
  <si>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</si>
  <si>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</si>
  <si>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</si>
  <si>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</si>
  <si>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</si>
  <si>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</si>
  <si>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</si>
  <si>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</si>
  <si>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</si>
  <si>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</si>
  <si>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</si>
  <si>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</si>
  <si>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</si>
  <si>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</si>
  <si>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</si>
  <si>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</si>
  <si>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</si>
  <si>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</si>
  <si>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</si>
  <si>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</si>
  <si>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</si>
  <si>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</si>
  <si>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</si>
  <si>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</si>
  <si>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</si>
  <si>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</si>
  <si>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</si>
  <si>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</si>
  <si>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</si>
  <si>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</si>
  <si>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</si>
  <si>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</si>
  <si>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</si>
  <si>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</si>
  <si>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</si>
  <si>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</si>
  <si>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</si>
  <si>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</si>
  <si>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</si>
  <si>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</si>
  <si>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</si>
  <si>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</si>
  <si>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</si>
  <si>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</si>
  <si>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</si>
  <si>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</si>
  <si>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</si>
  <si>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</si>
  <si>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</si>
  <si>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</si>
  <si>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</si>
  <si>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</si>
  <si>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</si>
  <si>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</si>
  <si>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</si>
  <si>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</si>
  <si>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</si>
  <si>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</si>
  <si>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</si>
  <si>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</si>
  <si>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</si>
  <si>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</si>
  <si>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</si>
  <si>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</si>
  <si>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</si>
  <si>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</si>
  <si>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</si>
  <si>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</si>
  <si>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</si>
  <si>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</si>
  <si>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</si>
  <si>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</si>
  <si>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</si>
  <si>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</si>
  <si>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</si>
  <si>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</si>
  <si>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</si>
  <si>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</si>
  <si>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</si>
  <si>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</si>
  <si>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</si>
  <si>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</si>
  <si>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</si>
  <si>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</si>
  <si>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</si>
  <si>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</si>
  <si>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</si>
  <si>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</si>
  <si>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</si>
  <si>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</si>
  <si>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</si>
  <si>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</si>
  <si>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</si>
  <si>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</si>
  <si>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</si>
  <si>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</si>
  <si>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</si>
  <si>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</si>
  <si>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</si>
  <si>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</si>
  <si>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</si>
  <si>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</si>
  <si>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</si>
  <si>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</si>
  <si>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</si>
  <si>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</si>
  <si>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</si>
  <si>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</si>
  <si>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</si>
  <si>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</si>
  <si>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</si>
  <si>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</si>
  <si>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</si>
  <si>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</si>
  <si>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</si>
  <si>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</si>
  <si>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</si>
  <si>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</si>
  <si>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</si>
  <si>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</si>
  <si>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</si>
  <si>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</si>
  <si>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</si>
  <si>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</si>
  <si>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</si>
  <si>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</si>
  <si>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</si>
  <si>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</si>
  <si>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</si>
  <si>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</si>
  <si>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</si>
  <si>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</si>
  <si>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</si>
  <si>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</si>
  <si>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</si>
  <si>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</si>
  <si>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</si>
  <si>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</si>
  <si>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</si>
  <si>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</si>
  <si>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</si>
  <si>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</si>
  <si>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</si>
  <si>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</si>
  <si>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</si>
  <si>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</si>
  <si>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</si>
  <si>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</si>
  <si>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</si>
  <si>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</si>
  <si>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</si>
  <si>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</si>
  <si>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</si>
  <si>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</si>
  <si>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</si>
  <si>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</si>
  <si>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</si>
  <si>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</si>
  <si>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</si>
  <si>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</si>
  <si>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</si>
  <si>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</si>
  <si>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</si>
  <si>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</si>
  <si>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</si>
  <si>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</si>
  <si>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</si>
  <si>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</si>
  <si>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</si>
  <si>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</si>
  <si>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</si>
  <si>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</si>
  <si>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</si>
  <si>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</si>
  <si>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</si>
  <si>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</si>
  <si>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</si>
  <si>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</si>
  <si>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</si>
  <si>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</si>
  <si>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</si>
  <si>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</si>
  <si>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</si>
  <si>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</si>
  <si>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</si>
  <si>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</si>
  <si>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</si>
  <si>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</si>
  <si>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</si>
  <si>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</si>
  <si>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</si>
  <si>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</si>
  <si>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</si>
  <si>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</si>
  <si>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</si>
  <si>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</si>
  <si>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</si>
  <si>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</si>
  <si>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</si>
  <si>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</si>
  <si>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</si>
  <si>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</si>
  <si>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</si>
  <si>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</si>
  <si>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</si>
  <si>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</si>
  <si>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</si>
  <si>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</si>
  <si>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</si>
  <si>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</si>
  <si>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</si>
  <si>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</si>
  <si>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</si>
  <si>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</si>
  <si>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</si>
  <si>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</si>
  <si>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</si>
  <si>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</si>
  <si>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</si>
  <si>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</si>
  <si>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</si>
  <si>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</si>
  <si>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</si>
  <si>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</si>
  <si>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</si>
  <si>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</si>
  <si>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</si>
  <si>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</si>
  <si>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</si>
  <si>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</si>
  <si>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</si>
  <si>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</si>
  <si>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</si>
  <si>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</si>
  <si>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</si>
  <si>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</si>
  <si>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</si>
  <si>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</si>
  <si>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</si>
  <si>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</si>
  <si>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</si>
  <si>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</si>
  <si>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</si>
  <si>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</si>
  <si>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</si>
  <si>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</si>
  <si>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</si>
  <si>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</si>
  <si>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</si>
  <si>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</si>
  <si>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</si>
  <si>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</si>
  <si>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</si>
  <si>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</si>
  <si>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</si>
  <si>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</si>
  <si>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</si>
  <si>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</si>
  <si>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</si>
  <si>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</si>
  <si>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</si>
  <si>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</si>
  <si>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</si>
  <si>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</si>
  <si>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</si>
  <si>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</si>
  <si>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</si>
  <si>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</si>
  <si>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</si>
  <si>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</si>
  <si>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</si>
  <si>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</si>
  <si>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</si>
  <si>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</si>
  <si>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</si>
  <si>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</si>
  <si>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</si>
  <si>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</si>
  <si>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</si>
  <si>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</si>
  <si>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</si>
  <si>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</si>
  <si>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</si>
  <si>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</si>
  <si>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</si>
  <si>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</si>
  <si>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</si>
  <si>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</si>
  <si>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</si>
  <si>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</si>
  <si>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</si>
  <si>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</si>
  <si>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</si>
  <si>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</si>
  <si>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</si>
  <si>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</si>
  <si>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</si>
  <si>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</si>
  <si>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</si>
  <si>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</si>
  <si>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</si>
  <si>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</si>
  <si>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</si>
  <si>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</si>
  <si>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</si>
  <si>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</si>
  <si>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</si>
  <si>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</si>
  <si>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</si>
  <si>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</si>
  <si>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</si>
  <si>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</si>
  <si>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</si>
  <si>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</si>
  <si>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</si>
  <si>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</si>
  <si>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</si>
  <si>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</si>
  <si>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</si>
  <si>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</si>
  <si>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</si>
  <si>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</si>
  <si>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</si>
  <si>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</si>
  <si>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</si>
  <si>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</si>
  <si>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</si>
  <si>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</si>
  <si>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</si>
  <si>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</si>
  <si>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</si>
  <si>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</si>
  <si>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</si>
  <si>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</si>
  <si>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</si>
  <si>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</si>
  <si>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</si>
  <si>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</si>
  <si>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</si>
  <si>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</si>
  <si>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</si>
  <si>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</si>
  <si>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</si>
  <si>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</si>
  <si>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</si>
  <si>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</si>
  <si>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</si>
  <si>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</si>
  <si>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</si>
  <si>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</si>
  <si>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</si>
  <si>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</si>
  <si>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</si>
  <si>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</si>
  <si>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</si>
  <si>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</si>
  <si>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</si>
  <si>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</si>
  <si>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</si>
  <si>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</si>
  <si>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</si>
  <si>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</si>
  <si>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</si>
  <si>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</si>
  <si>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</si>
  <si>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</si>
  <si>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</si>
  <si>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</si>
  <si>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</si>
  <si>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</si>
  <si>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</si>
  <si>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</si>
  <si>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</si>
  <si>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</si>
  <si>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</si>
  <si>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</si>
  <si>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</si>
  <si>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</si>
  <si>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</si>
  <si>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</si>
  <si>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</si>
  <si>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</si>
  <si>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</si>
  <si>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</si>
  <si>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</si>
  <si>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</si>
  <si>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</si>
  <si>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</si>
  <si>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</si>
  <si>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</si>
  <si>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</si>
  <si>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</si>
  <si>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</si>
  <si>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</si>
  <si>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</si>
  <si>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</si>
  <si>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</si>
  <si>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</si>
  <si>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</si>
  <si>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</si>
  <si>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</si>
  <si>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</si>
  <si>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</si>
  <si>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</si>
  <si>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</si>
  <si>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</si>
  <si>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</si>
  <si>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</si>
  <si>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</si>
  <si>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</si>
  <si>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</si>
  <si>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</si>
  <si>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</si>
  <si>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</si>
  <si>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</si>
  <si>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</si>
  <si>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</si>
  <si>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</si>
  <si>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</si>
  <si>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</si>
  <si>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</si>
  <si>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</si>
  <si>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</si>
  <si>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</si>
  <si>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</si>
  <si>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</si>
  <si>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</si>
  <si>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</si>
  <si>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</si>
  <si>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</si>
  <si>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</si>
  <si>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</si>
  <si>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</si>
  <si>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</si>
  <si>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</si>
  <si>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</si>
  <si>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</si>
  <si>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</si>
  <si>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</si>
  <si>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</si>
  <si>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</si>
  <si>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</si>
  <si>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</si>
  <si>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</si>
  <si>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</si>
  <si>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</si>
  <si>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</si>
  <si>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</si>
  <si>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</si>
  <si>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</si>
  <si>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</si>
  <si>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</si>
  <si>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</si>
  <si>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</si>
  <si>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</si>
  <si>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</si>
  <si>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</si>
  <si>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</si>
  <si>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</si>
  <si>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</si>
  <si>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</si>
  <si>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</si>
  <si>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</si>
  <si>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</si>
  <si>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</si>
  <si>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</si>
  <si>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</si>
  <si>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</si>
  <si>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</si>
  <si>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</si>
  <si>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</si>
  <si>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</si>
  <si>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</si>
  <si>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</si>
  <si>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</si>
  <si>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</si>
  <si>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</si>
  <si>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</si>
  <si>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</si>
  <si>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</si>
  <si>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</si>
  <si>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</si>
  <si>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</si>
  <si>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</si>
  <si>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</si>
  <si>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</si>
  <si>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</si>
  <si>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</si>
  <si>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</si>
  <si>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</si>
  <si>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</si>
  <si>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</si>
  <si>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</si>
  <si>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</si>
  <si>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</si>
  <si>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</si>
  <si>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</si>
  <si>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</si>
  <si>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</si>
  <si>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</si>
  <si>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</si>
  <si>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</si>
  <si>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</si>
  <si>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</si>
  <si>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</si>
  <si>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</si>
  <si>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</si>
  <si>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</si>
  <si>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</si>
  <si>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</si>
  <si>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</si>
  <si>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</si>
  <si>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</si>
  <si>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</si>
  <si>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</si>
  <si>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</si>
  <si>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</si>
  <si>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</si>
  <si>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</si>
  <si>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</si>
  <si>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</si>
  <si>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</si>
  <si>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</si>
  <si>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</si>
  <si>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</si>
  <si>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</si>
  <si>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</si>
  <si>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</si>
  <si>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</si>
  <si>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</si>
  <si>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</si>
  <si>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</si>
  <si>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</si>
  <si>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</si>
  <si>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</si>
  <si>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</si>
  <si>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</si>
  <si>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</si>
  <si>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</si>
  <si>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</si>
  <si>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</si>
  <si>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</si>
  <si>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</si>
  <si>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</si>
  <si>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</si>
  <si>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</si>
  <si>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</si>
  <si>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</si>
  <si>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</si>
  <si>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</si>
  <si>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</si>
  <si>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</si>
  <si>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</si>
  <si>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</si>
  <si>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</si>
  <si>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</si>
  <si>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</si>
  <si>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</si>
  <si>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</si>
  <si>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</si>
  <si>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</si>
  <si>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</si>
  <si>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</si>
  <si>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</si>
  <si>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</si>
  <si>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</si>
  <si>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</si>
  <si>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</si>
  <si>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</si>
  <si>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</si>
  <si>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</si>
  <si>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</si>
  <si>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</si>
  <si>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</si>
  <si>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</si>
  <si>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</si>
  <si>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</si>
  <si>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</si>
  <si>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</si>
  <si>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</si>
  <si>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</si>
  <si>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</si>
  <si>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</si>
  <si>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</si>
  <si>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</si>
  <si>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</si>
  <si>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</si>
  <si>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</si>
  <si>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</si>
  <si>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</si>
  <si>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</si>
  <si>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</si>
  <si>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</si>
  <si>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</si>
  <si>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</si>
  <si>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</si>
  <si>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</si>
  <si>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</si>
  <si>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</si>
  <si>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</si>
  <si>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</si>
  <si>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</si>
  <si>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</si>
  <si>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</si>
  <si>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</si>
  <si>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</si>
  <si>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</si>
  <si>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</si>
  <si>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</si>
  <si>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</si>
  <si>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</si>
  <si>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</si>
  <si>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</si>
  <si>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</si>
  <si>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</si>
  <si>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</si>
  <si>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</si>
  <si>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</si>
  <si>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</si>
  <si>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</si>
  <si>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</si>
  <si>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</si>
  <si>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</si>
  <si>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</si>
  <si>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</si>
  <si>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</si>
  <si>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</si>
  <si>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</si>
  <si>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</si>
  <si>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</si>
  <si>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</si>
  <si>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</si>
  <si>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</si>
  <si>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</si>
  <si>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</si>
  <si>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</si>
  <si>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</si>
  <si>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</si>
  <si>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</si>
  <si>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</si>
  <si>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</si>
  <si>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</si>
  <si>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</si>
  <si>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</si>
  <si>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</si>
  <si>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</si>
  <si>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</si>
  <si>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</si>
  <si>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</si>
  <si>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</si>
  <si>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</si>
  <si>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</si>
  <si>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</si>
  <si>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</si>
  <si>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</si>
  <si>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</si>
  <si>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</si>
  <si>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</si>
  <si>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</si>
  <si>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</si>
  <si>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</si>
  <si>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</si>
  <si>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АО "ДГК"</t>
  </si>
  <si>
    <t>1434031363</t>
  </si>
  <si>
    <t>272101001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</si>
  <si>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</si>
  <si>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</si>
  <si>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</si>
  <si>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</si>
  <si>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</si>
  <si>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</si>
  <si>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</si>
  <si>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</si>
  <si>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</si>
  <si>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</si>
  <si>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</si>
  <si>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</si>
  <si>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</si>
  <si>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</si>
  <si>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</si>
  <si>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</si>
  <si>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</si>
  <si>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</si>
  <si>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</si>
  <si>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</si>
  <si>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</si>
  <si>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</si>
  <si>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</si>
  <si>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</si>
  <si>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</si>
  <si>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</si>
  <si>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</si>
  <si>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</si>
  <si>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</si>
  <si>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</si>
  <si>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</si>
  <si>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</si>
  <si>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</si>
  <si>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</si>
  <si>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</si>
  <si>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</si>
  <si>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</si>
  <si>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</si>
  <si>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</si>
  <si>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</si>
  <si>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</si>
  <si>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</si>
  <si>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</si>
  <si>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</si>
  <si>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</si>
  <si>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</si>
  <si>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</si>
  <si>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</si>
  <si>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</si>
  <si>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</si>
  <si>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</si>
  <si>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</si>
  <si>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</si>
  <si>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</si>
  <si>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</si>
  <si>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</si>
  <si>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</si>
  <si>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</si>
  <si>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</si>
  <si>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</si>
  <si>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</si>
  <si>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</si>
  <si>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</si>
  <si>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</si>
  <si>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</si>
  <si>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</si>
  <si>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</si>
  <si>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</si>
  <si>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</si>
  <si>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</si>
  <si>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</si>
  <si>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</si>
  <si>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</si>
  <si>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</si>
  <si>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</si>
  <si>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</si>
  <si>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</si>
  <si>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</si>
  <si>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</si>
  <si>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</si>
  <si>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</si>
  <si>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</si>
  <si>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</si>
  <si>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</si>
  <si>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</si>
  <si>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</si>
  <si>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</si>
  <si>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</si>
  <si>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</si>
  <si>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</si>
  <si>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</si>
  <si>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</si>
  <si>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</si>
  <si>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</si>
  <si>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</si>
  <si>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</si>
  <si>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</si>
  <si>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</si>
  <si>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</si>
  <si>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</si>
  <si>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</si>
  <si>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</si>
  <si>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</si>
  <si>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</si>
  <si>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</si>
  <si>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</si>
  <si>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</si>
  <si>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</si>
  <si>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</si>
  <si>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</si>
  <si>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</si>
  <si>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</si>
  <si>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</si>
  <si>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</si>
  <si>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</si>
  <si>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</si>
  <si>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</si>
  <si>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</si>
  <si>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</si>
  <si>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</si>
  <si>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</si>
  <si>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</si>
  <si>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</si>
  <si>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</si>
  <si>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</si>
  <si>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</si>
  <si>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</si>
  <si>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</si>
  <si>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</si>
  <si>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</si>
  <si>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</si>
  <si>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</si>
  <si>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</si>
  <si>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</si>
  <si>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</si>
  <si>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</si>
  <si>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</si>
  <si>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</si>
  <si>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</si>
  <si>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</si>
  <si>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</si>
  <si>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</si>
  <si>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</si>
  <si>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</si>
  <si>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</si>
  <si>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</si>
  <si>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</si>
  <si>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</si>
  <si>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</si>
  <si>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</si>
  <si>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</si>
  <si>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</si>
  <si>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</si>
  <si>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</si>
  <si>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</si>
  <si>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</si>
  <si>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</si>
  <si>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</si>
  <si>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</si>
  <si>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</si>
  <si>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</si>
  <si>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</si>
  <si>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</si>
  <si>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</si>
  <si>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</si>
  <si>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</si>
  <si>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</si>
  <si>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</si>
  <si>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</si>
  <si>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</si>
  <si>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</si>
  <si>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</si>
  <si>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</si>
  <si>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</si>
  <si>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</si>
  <si>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</si>
  <si>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</si>
  <si>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</si>
  <si>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</si>
  <si>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</si>
  <si>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</si>
  <si>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</si>
  <si>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</si>
  <si>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</si>
  <si>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</si>
  <si>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</si>
  <si>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</si>
  <si>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</si>
  <si>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</si>
  <si>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</si>
  <si>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</si>
  <si>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</si>
  <si>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</si>
  <si>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</si>
  <si>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</si>
  <si>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</si>
  <si>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</si>
  <si>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</si>
  <si>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</si>
  <si>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</si>
  <si>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</si>
  <si>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</si>
  <si>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</si>
  <si>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</si>
  <si>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</si>
  <si>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</si>
  <si>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</si>
  <si>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</si>
  <si>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</si>
  <si>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</si>
  <si>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</si>
  <si>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</si>
  <si>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</si>
  <si>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</si>
  <si>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</si>
  <si>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</si>
  <si>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</si>
  <si>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</si>
  <si>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</si>
  <si>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</si>
  <si>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</si>
  <si>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</si>
  <si>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</si>
  <si>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</si>
  <si>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</si>
  <si>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</si>
  <si>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</si>
  <si>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</si>
  <si>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</si>
  <si>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</si>
  <si>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</si>
  <si>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</si>
  <si>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</si>
  <si>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</si>
  <si>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</si>
  <si>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</si>
  <si>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</si>
  <si>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</si>
  <si>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</si>
  <si>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</si>
  <si>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</si>
  <si>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</si>
  <si>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</si>
  <si>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</si>
  <si>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</si>
  <si>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</si>
  <si>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</si>
  <si>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</si>
  <si>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</si>
  <si>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</si>
  <si>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</si>
  <si>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</si>
  <si>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</si>
  <si>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</si>
  <si>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</si>
  <si>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</si>
  <si>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</si>
  <si>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</si>
  <si>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</si>
  <si>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</si>
  <si>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</si>
  <si>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</si>
  <si>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</si>
  <si>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</si>
  <si>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</si>
  <si>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</si>
  <si>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</si>
  <si>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</si>
  <si>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</si>
  <si>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</si>
  <si>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</si>
  <si>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</si>
  <si>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</si>
  <si>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</si>
  <si>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</si>
  <si>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</si>
  <si>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</si>
  <si>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</si>
  <si>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</si>
  <si>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</si>
  <si>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</si>
  <si>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</si>
  <si>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</si>
  <si>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</si>
  <si>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</si>
  <si>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</si>
  <si>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</si>
  <si>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</si>
  <si>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</si>
  <si>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</si>
  <si>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</si>
  <si>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</si>
  <si>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</si>
  <si>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</si>
  <si>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</si>
  <si>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</si>
  <si>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</si>
  <si>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</si>
  <si>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</si>
  <si>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</si>
  <si>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</si>
  <si>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</si>
  <si>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</si>
  <si>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</si>
  <si>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</si>
  <si>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</si>
  <si>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</si>
  <si>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</si>
  <si>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</si>
  <si>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</si>
  <si>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</si>
  <si>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</si>
  <si>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</si>
  <si>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</si>
  <si>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</si>
  <si>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</si>
  <si>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</si>
  <si>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</si>
  <si>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</si>
  <si>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</si>
  <si>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</si>
  <si>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</si>
  <si>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</si>
  <si>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</si>
  <si>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</si>
  <si>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</si>
  <si>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</si>
  <si>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</si>
  <si>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</si>
  <si>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</si>
  <si>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</si>
  <si>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</si>
  <si>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</si>
  <si>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</si>
  <si>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</si>
  <si>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</si>
  <si>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</si>
  <si>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</si>
  <si>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</si>
  <si>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</si>
  <si>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</si>
  <si>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</si>
  <si>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</si>
  <si>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</si>
  <si>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</si>
  <si>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</si>
  <si>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</si>
  <si>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</si>
  <si>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</si>
  <si>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</si>
  <si>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</si>
  <si>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</si>
  <si>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</si>
  <si>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</si>
  <si>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</si>
  <si>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</si>
  <si>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</si>
  <si>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</si>
  <si>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</si>
  <si>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</si>
  <si>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</si>
  <si>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</si>
  <si>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</si>
  <si>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</si>
  <si>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</si>
  <si>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</si>
  <si>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</si>
  <si>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</si>
  <si>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</si>
  <si>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</si>
  <si>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</si>
  <si>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</si>
  <si>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</si>
  <si>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</si>
  <si>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</si>
  <si>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</si>
  <si>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</si>
  <si>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</si>
  <si>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</si>
  <si>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</si>
  <si>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</si>
  <si>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</si>
  <si>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</si>
  <si>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</si>
  <si>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</si>
  <si>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</si>
  <si>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</si>
  <si>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</si>
  <si>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</si>
  <si>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</si>
  <si>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</si>
  <si>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</si>
  <si>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</si>
  <si>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</si>
  <si>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</si>
  <si>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</si>
  <si>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</si>
  <si>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</si>
  <si>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</si>
  <si>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</si>
  <si>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</si>
  <si>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</si>
  <si>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</si>
  <si>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</si>
  <si>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</si>
  <si>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</si>
  <si>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</si>
  <si>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</si>
  <si>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</si>
  <si>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</si>
  <si>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</si>
  <si>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</si>
  <si>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</si>
  <si>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</si>
  <si>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</si>
  <si>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</si>
  <si>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</si>
  <si>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</si>
  <si>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</si>
  <si>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</si>
  <si>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</si>
  <si>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</si>
  <si>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</si>
  <si>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</si>
  <si>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</si>
  <si>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</si>
  <si>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</si>
  <si>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</si>
  <si>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</si>
  <si>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</si>
  <si>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</si>
  <si>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</si>
  <si>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</si>
  <si>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</si>
  <si>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</si>
  <si>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</si>
  <si>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</si>
  <si>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</si>
  <si>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</si>
  <si>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</si>
  <si>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</si>
  <si>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</si>
  <si>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</si>
  <si>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</si>
  <si>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</si>
  <si>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</si>
  <si>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</si>
  <si>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</si>
  <si>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</si>
  <si>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</si>
  <si>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</si>
  <si>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</si>
  <si>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</si>
  <si>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</si>
  <si>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</si>
  <si>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</si>
  <si>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</si>
  <si>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</si>
  <si>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</si>
  <si>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</si>
  <si>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</si>
  <si>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</si>
  <si>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</si>
  <si>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</si>
  <si>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</si>
  <si>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</si>
  <si>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</si>
  <si>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</si>
  <si>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</si>
  <si>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</si>
  <si>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</si>
  <si>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</si>
  <si>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</si>
  <si>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</si>
  <si>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</si>
  <si>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</si>
  <si>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</si>
  <si>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</si>
  <si>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</si>
  <si>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</si>
  <si>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</si>
  <si>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</si>
  <si>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</si>
  <si>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</si>
  <si>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</si>
  <si>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</si>
  <si>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</si>
  <si>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</si>
  <si>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</si>
  <si>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</si>
  <si>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</si>
  <si>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</si>
  <si>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</si>
  <si>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</si>
  <si>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</si>
  <si>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</si>
  <si>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</si>
  <si>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</si>
  <si>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</si>
  <si>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</si>
  <si>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</si>
  <si>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</si>
  <si>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</si>
  <si>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</si>
  <si>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</si>
  <si>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</si>
  <si>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</si>
  <si>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</si>
  <si>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</si>
  <si>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</si>
  <si>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</si>
  <si>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</si>
  <si>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</si>
  <si>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</si>
  <si>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</si>
  <si>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</si>
  <si>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</si>
  <si>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</si>
  <si>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</si>
  <si>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</si>
  <si>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</si>
  <si>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</si>
  <si>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</si>
  <si>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</si>
  <si>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</si>
  <si>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</si>
  <si>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</si>
  <si>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</si>
  <si>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</si>
  <si>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</si>
  <si>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</si>
  <si>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</si>
  <si>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</si>
  <si>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</si>
  <si>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</si>
  <si>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</si>
  <si>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</si>
  <si>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</si>
  <si>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</si>
  <si>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</si>
  <si>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</si>
  <si>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</si>
  <si>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</si>
  <si>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</si>
  <si>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</si>
  <si>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</si>
  <si>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</si>
  <si>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</si>
  <si>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</si>
  <si>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</si>
  <si>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</si>
  <si>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</si>
  <si>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</si>
  <si>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</si>
  <si>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</si>
  <si>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</si>
  <si>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</si>
  <si>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</si>
  <si>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</si>
  <si>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</si>
  <si>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</si>
  <si>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</si>
  <si>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</si>
  <si>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</si>
  <si>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</si>
  <si>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</si>
  <si>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</si>
  <si>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</si>
  <si>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</si>
  <si>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</si>
  <si>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</si>
  <si>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</si>
  <si>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</si>
  <si>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</si>
  <si>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</si>
  <si>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</si>
  <si>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</si>
  <si>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</si>
  <si>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</si>
  <si>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</si>
  <si>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</si>
  <si>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</si>
  <si>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</si>
  <si>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</si>
  <si>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</si>
  <si>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</si>
  <si>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</si>
  <si>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</si>
  <si>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</si>
  <si>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</si>
  <si>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</si>
  <si>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</si>
  <si>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</si>
  <si>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</si>
  <si>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</si>
  <si>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</si>
  <si>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</si>
  <si>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</si>
  <si>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</si>
  <si>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</si>
  <si>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</si>
  <si>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</si>
  <si>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</si>
  <si>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</si>
  <si>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</si>
  <si>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</si>
  <si>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</si>
  <si>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</si>
  <si>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</si>
  <si>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</si>
  <si>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</si>
  <si>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</si>
  <si>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</si>
  <si>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</si>
  <si>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</si>
  <si>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</si>
  <si>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</si>
  <si>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</si>
  <si>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</si>
  <si>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</si>
  <si>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</si>
  <si>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</si>
  <si>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</si>
  <si>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</si>
  <si>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</si>
  <si>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</si>
  <si>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</si>
  <si>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</si>
  <si>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</si>
  <si>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</si>
  <si>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</si>
  <si>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</si>
  <si>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</si>
  <si>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</si>
  <si>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</si>
  <si>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</si>
  <si>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</si>
  <si>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</si>
  <si>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</si>
  <si>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</si>
  <si>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</si>
  <si>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</si>
  <si>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</si>
  <si>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</si>
  <si>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</si>
  <si>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</si>
  <si>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</si>
  <si>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</si>
  <si>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</si>
  <si>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</si>
  <si>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</si>
  <si>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</si>
  <si>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</si>
  <si>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</si>
  <si>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31210853</t>
  </si>
  <si>
    <t>2711003796</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</si>
  <si>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</si>
  <si>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</si>
  <si>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</si>
  <si>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</si>
  <si>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</si>
  <si>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</si>
  <si>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</si>
  <si>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</si>
  <si>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</si>
  <si>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</si>
  <si>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</si>
  <si>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</si>
  <si>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</si>
  <si>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</si>
  <si>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</si>
  <si>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</si>
  <si>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</si>
  <si>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</si>
  <si>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</si>
  <si>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</si>
  <si>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</si>
  <si>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</si>
  <si>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</si>
  <si>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</si>
  <si>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</si>
  <si>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</si>
  <si>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</si>
  <si>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</si>
  <si>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</si>
  <si>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</si>
  <si>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</si>
  <si>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</si>
  <si>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</si>
  <si>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</si>
  <si>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</si>
  <si>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</si>
  <si>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</si>
  <si>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</si>
  <si>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</si>
  <si>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</si>
  <si>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</si>
  <si>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</si>
  <si>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</si>
  <si>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</si>
  <si>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</si>
  <si>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</si>
  <si>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</si>
  <si>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</si>
  <si>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</si>
  <si>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</si>
  <si>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</si>
  <si>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</si>
  <si>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</si>
  <si>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</si>
  <si>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</si>
  <si>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</si>
  <si>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</si>
  <si>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</si>
  <si>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</si>
  <si>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</si>
  <si>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</si>
  <si>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</si>
  <si>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</si>
  <si>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</si>
  <si>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</si>
  <si>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</si>
  <si>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</si>
  <si>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</si>
  <si>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</si>
  <si>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</si>
  <si>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</si>
  <si>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</si>
  <si>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</si>
  <si>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</si>
  <si>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</si>
  <si>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</si>
  <si>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</si>
  <si>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</si>
  <si>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</si>
  <si>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</si>
  <si>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</si>
  <si>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</si>
  <si>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</si>
  <si>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</si>
  <si>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</si>
  <si>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</si>
  <si>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</si>
  <si>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</si>
  <si>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</si>
  <si>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</si>
  <si>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</si>
  <si>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</si>
  <si>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</si>
  <si>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</si>
  <si>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</si>
  <si>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</si>
  <si>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</si>
  <si>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</si>
  <si>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</si>
  <si>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</si>
  <si>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</si>
  <si>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</si>
  <si>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</si>
  <si>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</si>
  <si>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</si>
  <si>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</si>
  <si>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</si>
  <si>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</si>
  <si>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</si>
  <si>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</si>
  <si>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</si>
  <si>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</si>
  <si>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</si>
  <si>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</si>
  <si>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</si>
  <si>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</si>
  <si>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</si>
  <si>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</si>
  <si>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</si>
  <si>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</si>
  <si>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</si>
  <si>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</si>
  <si>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</si>
  <si>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</si>
  <si>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</si>
  <si>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</si>
  <si>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</si>
  <si>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</si>
  <si>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</si>
  <si>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</si>
  <si>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</si>
  <si>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</si>
  <si>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</si>
  <si>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</si>
  <si>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</si>
  <si>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</si>
  <si>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</si>
  <si>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</si>
  <si>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</si>
  <si>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</si>
  <si>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</si>
  <si>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</si>
  <si>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</si>
  <si>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</si>
  <si>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</si>
  <si>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</si>
  <si>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</si>
  <si>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</si>
  <si>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</si>
  <si>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</si>
  <si>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</si>
  <si>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</si>
  <si>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</si>
  <si>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</si>
  <si>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</si>
  <si>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</si>
  <si>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</si>
  <si>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</si>
  <si>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</si>
  <si>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</si>
  <si>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</si>
  <si>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</si>
  <si>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</si>
  <si>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</si>
  <si>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</si>
  <si>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</si>
  <si>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</si>
  <si>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</si>
  <si>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</si>
  <si>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</si>
  <si>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</si>
  <si>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</si>
  <si>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</si>
  <si>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</si>
  <si>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</si>
  <si>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</si>
  <si>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</si>
  <si>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</si>
  <si>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</si>
  <si>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</si>
  <si>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</si>
  <si>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</si>
  <si>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</si>
  <si>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</si>
  <si>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</si>
  <si>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</si>
  <si>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</si>
  <si>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</si>
  <si>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</si>
  <si>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</si>
  <si>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</si>
  <si>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</si>
  <si>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</si>
  <si>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</si>
  <si>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</si>
  <si>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</si>
  <si>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</si>
  <si>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</si>
  <si>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</si>
  <si>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</si>
  <si>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</si>
  <si>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</si>
  <si>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</si>
  <si>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</si>
  <si>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</si>
  <si>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</si>
  <si>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</si>
  <si>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</si>
  <si>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</si>
  <si>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</si>
  <si>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</si>
  <si>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</si>
  <si>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</si>
  <si>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</si>
  <si>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</si>
  <si>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</si>
  <si>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</si>
  <si>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</si>
  <si>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</si>
  <si>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</si>
  <si>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</si>
  <si>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</si>
  <si>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</si>
  <si>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</si>
  <si>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</si>
  <si>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</si>
  <si>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</si>
  <si>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</si>
  <si>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</si>
  <si>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</si>
  <si>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</si>
  <si>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</si>
  <si>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</si>
  <si>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</si>
  <si>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</si>
  <si>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</si>
  <si>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</si>
  <si>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</si>
  <si>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</si>
  <si>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</si>
  <si>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</si>
  <si>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</si>
  <si>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</si>
  <si>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</si>
  <si>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</si>
  <si>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</si>
  <si>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</si>
  <si>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</si>
  <si>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</si>
  <si>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</si>
  <si>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</si>
  <si>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</si>
  <si>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</si>
  <si>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</si>
  <si>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</si>
  <si>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</si>
  <si>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</si>
  <si>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</si>
  <si>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</si>
  <si>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</si>
  <si>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</si>
  <si>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</si>
  <si>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</si>
  <si>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</si>
  <si>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</si>
  <si>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</si>
  <si>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</si>
  <si>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</si>
  <si>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</si>
  <si>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</si>
  <si>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</si>
  <si>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</si>
  <si>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</si>
  <si>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</si>
  <si>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</si>
  <si>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</si>
  <si>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</si>
  <si>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</si>
  <si>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</si>
  <si>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</si>
  <si>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</si>
  <si>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</si>
  <si>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</si>
  <si>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</si>
  <si>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</si>
  <si>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</si>
  <si>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</si>
  <si>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</si>
  <si>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</si>
  <si>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</si>
  <si>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</si>
  <si>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</si>
  <si>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</si>
  <si>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</si>
  <si>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</si>
  <si>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</si>
  <si>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</si>
  <si>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</si>
  <si>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</si>
  <si>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</si>
  <si>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</si>
  <si>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</si>
  <si>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</si>
  <si>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</si>
  <si>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</si>
  <si>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</si>
  <si>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</si>
  <si>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</si>
  <si>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</si>
  <si>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</si>
  <si>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</si>
  <si>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</si>
  <si>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</si>
  <si>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</si>
  <si>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</si>
  <si>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</si>
  <si>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</si>
  <si>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</si>
  <si>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</si>
  <si>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</si>
  <si>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</si>
  <si>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</si>
  <si>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</si>
  <si>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</si>
  <si>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</si>
  <si>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</si>
  <si>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</si>
  <si>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</si>
  <si>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</si>
  <si>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</si>
  <si>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</si>
  <si>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Город Хабаровск</t>
  </si>
  <si>
    <t>08701000</t>
  </si>
  <si>
    <t>76</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</si>
  <si>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</si>
  <si>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</si>
  <si>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</si>
  <si>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</si>
  <si>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</si>
  <si>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</si>
  <si>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</si>
  <si>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</si>
  <si>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</si>
  <si>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</si>
  <si>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</si>
  <si>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</si>
  <si>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</si>
  <si>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</si>
  <si>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</si>
  <si>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</si>
  <si>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</si>
  <si>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</si>
  <si>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</si>
  <si>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</si>
  <si>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</si>
  <si>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</si>
  <si>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</si>
  <si>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</si>
  <si>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</si>
  <si>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</si>
  <si>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</si>
  <si>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</si>
  <si>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</si>
  <si>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</si>
  <si>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</si>
  <si>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</si>
  <si>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</si>
  <si>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</si>
  <si>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</si>
  <si>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</si>
  <si>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</si>
  <si>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</si>
  <si>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</si>
  <si>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</si>
  <si>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</si>
  <si>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</si>
  <si>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</si>
  <si>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</si>
  <si>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</si>
  <si>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</si>
  <si>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</si>
  <si>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</si>
  <si>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</si>
  <si>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</si>
  <si>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</si>
  <si>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</si>
  <si>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</si>
  <si>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</si>
  <si>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</si>
  <si>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</si>
  <si>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</si>
  <si>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</si>
  <si>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</si>
  <si>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</si>
  <si>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</si>
  <si>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</si>
  <si>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</si>
  <si>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</si>
  <si>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</si>
  <si>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</si>
  <si>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</si>
  <si>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</si>
  <si>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</si>
  <si>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</si>
  <si>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</si>
  <si>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</si>
  <si>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</si>
  <si>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</si>
  <si>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</si>
  <si>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</si>
  <si>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</si>
  <si>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</si>
  <si>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</si>
  <si>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</si>
  <si>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</si>
  <si>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</si>
  <si>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</si>
  <si>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</si>
  <si>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</si>
  <si>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</si>
  <si>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</si>
  <si>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</si>
  <si>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</si>
  <si>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</si>
  <si>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</si>
  <si>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</si>
  <si>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</si>
  <si>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</si>
  <si>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</si>
  <si>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</si>
  <si>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</si>
  <si>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</si>
  <si>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</si>
  <si>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</si>
  <si>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</si>
  <si>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</si>
  <si>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</si>
  <si>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</si>
  <si>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</si>
  <si>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</si>
  <si>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</si>
  <si>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</si>
  <si>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</si>
  <si>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</si>
  <si>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</si>
  <si>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</si>
  <si>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</si>
  <si>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</si>
  <si>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</si>
  <si>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</si>
  <si>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</si>
  <si>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</si>
  <si>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</si>
  <si>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</si>
  <si>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</si>
  <si>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</si>
  <si>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</si>
  <si>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</si>
  <si>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</si>
  <si>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</si>
  <si>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</si>
  <si>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</si>
  <si>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</si>
  <si>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</si>
  <si>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</si>
  <si>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</si>
  <si>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</si>
  <si>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</si>
  <si>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</si>
  <si>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</si>
  <si>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</si>
  <si>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</si>
  <si>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</si>
  <si>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</si>
  <si>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</si>
  <si>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</si>
  <si>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</si>
  <si>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</si>
  <si>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</si>
  <si>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</si>
  <si>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</si>
  <si>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</si>
  <si>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</si>
  <si>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</si>
  <si>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</si>
  <si>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</si>
  <si>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</si>
  <si>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</si>
  <si>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</si>
  <si>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</si>
  <si>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</si>
  <si>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</si>
  <si>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</si>
  <si>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</si>
  <si>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</si>
  <si>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</si>
  <si>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</si>
  <si>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</si>
  <si>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</si>
  <si>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</si>
  <si>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</si>
  <si>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</si>
  <si>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</si>
  <si>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</si>
  <si>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</si>
  <si>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</si>
  <si>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</si>
  <si>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</si>
  <si>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</si>
  <si>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</si>
  <si>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</si>
  <si>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</si>
  <si>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</si>
  <si>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</si>
  <si>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</si>
  <si>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</si>
  <si>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</si>
  <si>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</si>
  <si>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</si>
  <si>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</si>
  <si>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</si>
  <si>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</si>
  <si>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</si>
  <si>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</si>
  <si>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</si>
  <si>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</si>
  <si>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</si>
  <si>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</si>
  <si>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</si>
  <si>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</si>
  <si>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</si>
  <si>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</si>
  <si>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</si>
  <si>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</si>
  <si>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</si>
  <si>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</si>
  <si>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</si>
  <si>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</si>
  <si>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</si>
  <si>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</si>
  <si>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</si>
  <si>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</si>
  <si>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</si>
  <si>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</si>
  <si>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</si>
  <si>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</si>
  <si>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</si>
  <si>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</si>
  <si>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</si>
  <si>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</si>
  <si>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</si>
  <si>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</si>
  <si>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</si>
  <si>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</si>
  <si>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</si>
  <si>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</si>
  <si>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</si>
  <si>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</si>
  <si>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</si>
  <si>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</si>
  <si>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</si>
  <si>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</si>
  <si>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</si>
  <si>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</si>
  <si>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</si>
  <si>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</si>
  <si>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</si>
  <si>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</si>
  <si>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</si>
  <si>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</si>
  <si>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</si>
  <si>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</si>
  <si>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</si>
  <si>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</si>
  <si>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</si>
  <si>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</si>
  <si>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</si>
  <si>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</si>
  <si>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</si>
  <si>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</si>
  <si>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</si>
  <si>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</si>
  <si>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</si>
  <si>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</si>
  <si>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</si>
  <si>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</si>
  <si>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</si>
  <si>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</si>
  <si>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</si>
  <si>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</si>
  <si>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</si>
  <si>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</si>
  <si>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</si>
  <si>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</si>
  <si>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</si>
  <si>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</si>
  <si>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</si>
  <si>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</si>
  <si>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</si>
  <si>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</si>
  <si>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</si>
  <si>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</si>
  <si>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</si>
  <si>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</si>
  <si>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</si>
  <si>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</si>
  <si>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</si>
  <si>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</si>
  <si>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</si>
  <si>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</si>
  <si>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</si>
  <si>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</si>
  <si>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</si>
  <si>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</si>
  <si>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</si>
  <si>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</si>
  <si>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</si>
  <si>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</si>
  <si>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</si>
  <si>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</si>
  <si>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</si>
  <si>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</si>
  <si>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</si>
  <si>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</si>
  <si>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</si>
  <si>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</si>
  <si>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</si>
  <si>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</si>
  <si>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</si>
  <si>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</si>
  <si>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</si>
  <si>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</si>
  <si>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</si>
  <si>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</si>
  <si>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</si>
  <si>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</si>
  <si>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</si>
  <si>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</si>
  <si>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</si>
  <si>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</si>
  <si>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</si>
  <si>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</si>
  <si>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</si>
  <si>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</si>
  <si>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</si>
  <si>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</si>
  <si>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</si>
  <si>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</si>
  <si>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</si>
  <si>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</si>
  <si>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</si>
  <si>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</si>
  <si>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</si>
  <si>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</si>
  <si>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</si>
  <si>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</si>
  <si>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</si>
  <si>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</si>
  <si>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</si>
  <si>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</si>
  <si>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</si>
  <si>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</si>
  <si>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</si>
  <si>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</si>
  <si>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</si>
  <si>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</si>
  <si>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</si>
  <si>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</si>
  <si>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</si>
  <si>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</si>
  <si>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</si>
  <si>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</si>
  <si>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</si>
  <si>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</si>
  <si>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</si>
  <si>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</si>
  <si>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</si>
  <si>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</si>
  <si>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</si>
  <si>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</si>
  <si>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</si>
  <si>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</si>
  <si>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</si>
  <si>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</si>
  <si>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</si>
  <si>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</si>
  <si>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</si>
  <si>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</si>
  <si>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</si>
  <si>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</si>
  <si>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</si>
  <si>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</si>
  <si>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</si>
  <si>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</si>
  <si>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</si>
  <si>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</si>
  <si>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</si>
  <si>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</si>
  <si>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</si>
  <si>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</si>
  <si>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</si>
  <si>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</si>
  <si>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</si>
  <si>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</si>
  <si>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</si>
  <si>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</si>
  <si>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</si>
  <si>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</si>
  <si>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</si>
  <si>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</si>
  <si>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</si>
  <si>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</si>
  <si>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</si>
  <si>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</si>
  <si>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</si>
  <si>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</si>
  <si>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</si>
  <si>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</si>
  <si>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</si>
  <si>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</si>
  <si>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</si>
  <si>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</si>
  <si>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</si>
  <si>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</si>
  <si>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</si>
  <si>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</si>
  <si>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</si>
  <si>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</si>
  <si>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</si>
  <si>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</si>
  <si>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</si>
  <si>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</si>
  <si>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</si>
  <si>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</si>
  <si>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</si>
  <si>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</si>
  <si>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</si>
  <si>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</si>
  <si>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</si>
  <si>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</si>
  <si>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</si>
  <si>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</si>
  <si>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</si>
  <si>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</si>
  <si>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</si>
  <si>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</si>
  <si>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</si>
  <si>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</si>
  <si>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</si>
  <si>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</si>
  <si>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</si>
  <si>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</si>
  <si>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</si>
  <si>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</si>
  <si>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</si>
  <si>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</si>
  <si>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</si>
  <si>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</si>
  <si>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</si>
  <si>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</si>
  <si>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</si>
  <si>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</si>
  <si>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</si>
  <si>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</si>
  <si>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</si>
  <si>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</si>
  <si>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</si>
  <si>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</si>
  <si>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</si>
  <si>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</si>
  <si>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</si>
  <si>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</si>
  <si>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</si>
  <si>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</si>
  <si>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</si>
  <si>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</si>
  <si>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</si>
  <si>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</si>
  <si>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</si>
  <si>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</si>
  <si>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</si>
  <si>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</si>
  <si>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</si>
  <si>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</si>
  <si>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</si>
  <si>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</si>
  <si>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</si>
  <si>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</si>
  <si>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</si>
  <si>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</si>
  <si>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</si>
  <si>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</si>
  <si>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</si>
  <si>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</si>
  <si>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</si>
  <si>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</si>
  <si>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</si>
  <si>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</si>
  <si>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</si>
  <si>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</si>
  <si>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</si>
  <si>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</si>
  <si>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</si>
  <si>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</si>
  <si>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</si>
  <si>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</si>
  <si>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</si>
  <si>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</si>
  <si>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</si>
  <si>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</si>
  <si>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</si>
  <si>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</si>
  <si>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</si>
  <si>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</si>
  <si>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</si>
  <si>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</si>
  <si>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</si>
  <si>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</si>
  <si>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</si>
  <si>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</si>
  <si>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</si>
  <si>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</si>
  <si>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</si>
  <si>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</si>
  <si>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</si>
  <si>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</si>
  <si>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</si>
  <si>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</si>
  <si>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</si>
  <si>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</si>
  <si>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</si>
  <si>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</si>
  <si>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</si>
  <si>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</si>
  <si>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1027-р от 25.07.2024 МУП "ВОДОКАНАЛ" в сфере холодного водоснабжения по развитию систем водоснабжения, на территории городского поселения Поселок Хор, им. Лазо муниципальный район на 2025 год</t>
  </si>
  <si>
    <t>01.01.2025</t>
  </si>
  <si>
    <t>31.12.2025</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</si>
  <si>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2023-2032 годы</t>
  </si>
  <si>
    <t>26.07.2023</t>
  </si>
  <si>
    <t>31.12.2032</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</si>
  <si>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</si>
  <si>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</si>
  <si>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</si>
  <si>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</si>
  <si>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</si>
  <si>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</si>
  <si>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</si>
  <si>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</si>
  <si>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</si>
  <si>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1838-р от 27.11.2023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2024-2028 годы</t>
  </si>
  <si>
    <t>31.12.2028</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</si>
  <si>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</si>
  <si>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</si>
  <si>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</si>
  <si>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1940-р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2024-2030 годы</t>
  </si>
  <si>
    <t>31.12.2030</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</si>
  <si>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</si>
  <si>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</si>
  <si>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</si>
  <si>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</si>
  <si>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</si>
  <si>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</si>
  <si>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</si>
  <si>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</si>
  <si>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Инвестиционная программа № 936-р от 27.06.2024 МУП "ЯНТАРЬ" в сфере холодного водоснабжения по развитию систем водоснабжения, на территории городского поселения Поселок Октябрьский, Ванинский муниципальный район на 2025-2029 годы</t>
  </si>
  <si>
    <t>31.12.2029</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</si>
  <si>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</si>
  <si>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</si>
  <si>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</si>
  <si>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12.11.2024 ООО "ТЭК "УССУРИ" в сфере холодного водоснабжения по модернизации и реконструкции систем водоснабжения, на территории муниципального района Ульчский на 2025-2036 годы</t>
  </si>
  <si>
    <t>Инвестиционная программа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2023-2030 годы</t>
  </si>
  <si>
    <t>18.12.2023</t>
  </si>
  <si>
    <t>18.12.2030</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</si>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</sst>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6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konomicheskiyotdel.ukv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66e6c8c-561f-4c25-8de3-535bf3c8cee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search/results.html?searchString=2706027738&amp;morphology=on&amp;search-filter=%D0%94%D0%B0%D1%82%D0%B5+%D1%80%D0%B0%D0%B7%D0%BC%D0%B5%D1%89%D0%B5%D0%BD%D0%B8%D1%8F&amp;sortBy=UPDATE_DATE&amp;pageNumber=1&amp;sortDirection=false&amp;recordsPerPage=_10&amp;showLotsInfoHidden=false" TargetMode="External"/><Relationship Id="rId3" Type="http://schemas.openxmlformats.org/officeDocument/2006/relationships/hyperlink" Target="https://zakupki.gov.ru" TargetMode="External"/><Relationship Id="rId4" Type="http://schemas.openxmlformats.org/officeDocument/2006/relationships/hyperlink" Target="https://zakupki.gov.ru/epz/orderplan/search/results.html?searchString=2706027738&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5" Type="http://schemas.openxmlformats.org/officeDocument/2006/relationships/hyperlink" Target="https://zakupki.gov.ru/epz/contractfz223/search/results.html?searchString=2706027738&amp;morphology=on&amp;search-filter=%D0%94%D0%B0%D1%82%D0%B5+%D1%80%D0%B0%D0%B7%D0%BC%D0%B5%D1%89%D0%B5%D0%BD%D0%B8%D1%8F&amp;statuses_0=on&amp;statuses=0&amp;currencyId=-1&amp;sortBy=BY_UPDATE_DATE&amp;pageNumber=1&amp;sortDirection=false&amp;recordsPerPage=_10&amp;showLotsInfoHidden=fals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E4BD8-A978-7288-8988-CE70EE0746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83CCF6-E378-53AD-5D24-FF78844A8118}" mc:Ignorable="x14ac xr xr2 xr3">
  <sheetPr>
    <tabColor rgb="FFCCCCFF"/>
  </sheetPr>
  <dimension ref="A1:Q79"/>
  <sheetViews>
    <sheetView topLeftCell="C4"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46023.38055555556</v>
      </c>
      <c r="G11" s="77"/>
      <c r="H11" s="773" t="s">
        <v>22</v>
      </c>
      <c r="J11" s="876" t="s">
        <v>23</v>
      </c>
      <c r="Q11" s="74">
        <v>0</v>
      </c>
    </row>
    <row customHeight="1" ht="22.5">
      <c r="A12" s="2098"/>
      <c r="D12" s="75"/>
      <c r="E12" s="1165" t="s">
        <v>24</v>
      </c>
      <c r="F12" s="1732">
        <v>47848.381319444445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45777.38216435185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0082968-0F38-20A8-C6D8-FB6880918FD8}"/>
    <hyperlink ref="H17" location="Титульный!H9" display="Как заполнить?" tooltip="Помощь по работе с полями отчётной формы" xr:uid="{1205E1E8-00AB-DA9D-6668-E570592B2F08}"/>
    <hyperlink ref="H39" location="Титульный!H9" display="Как заполнить?" tooltip="Помощь по работе с полями отчётной формы" xr:uid="{EFE1F868-AC38-D745-9668-9C5529C20F52}"/>
    <hyperlink ref="H62" location="Титульный!H9" display="Как заполнить?" tooltip="Помощь по работе с полями отчётной формы" xr:uid="{F3C7A858-31C8-CEE8-2975-3CF898BF5D68}"/>
    <hyperlink ref="F70" r:id="rId4" xr:uid="{A6F75DE8-C05C-7E53-FA93-57A2529702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ABA81-345A-36E8-AA38-4832837621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90</v>
      </c>
      <c r="G13" s="793" t="s">
        <v>98</v>
      </c>
      <c r="H13" s="793" t="s">
        <v>99</v>
      </c>
      <c r="I13" s="791" t="s">
        <v>100</v>
      </c>
      <c r="J13" s="500">
        <f>MERGEVALUE(G13)</f>
      </c>
      <c r="K13" s="511"/>
      <c r="L13" s="511"/>
      <c r="M13" s="500" t="str">
        <f t="array" ref="M13:M13">IF(ISERROR(MATCH(MID(N13,1,250),MID(note_ter,1,250),0)),"n","y")</f>
        <v>n</v>
      </c>
      <c r="N13" s="511"/>
      <c r="O13" s="500" t="str">
        <f>H13&amp;"("&amp;I13&amp;")"</f>
        <v>Город Амурск(08603101)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D1A78-EB88-3C98-D178-BA7536B5540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"Водоканал"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9C858-76AD-D278-CBA1-325FCD5A8781}"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84" sqref="N84:N86"/>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"Водоканал"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221</v>
      </c>
      <c r="F79" s="2145" t="s">
        <v>65</v>
      </c>
      <c r="G79" s="2630" t="str">
        <f>INDEX(VD_NAME_LIST,MATCH("4189671",VD_ID_LIST,0))</f>
        <v>Холодное водоснабжение. Питьевая вода</v>
      </c>
      <c r="H79" s="2553"/>
      <c r="I79" s="2553">
        <v>1</v>
      </c>
      <c r="J79" s="2501" t="s">
        <v>222</v>
      </c>
      <c r="K79" s="2185" t="s">
        <v>65</v>
      </c>
      <c r="L79" s="2108"/>
      <c r="M79" s="2108" t="s">
        <v>108</v>
      </c>
      <c r="N79" s="2504" t="str">
        <f>IF(Z79="","",INDEX(TERRITORY_MR_LIST,MATCH(Z79,TERRITORY_LIST_ID,0)))</f>
        <v>Территория 1</v>
      </c>
      <c r="O79" s="2185" t="s">
        <v>19</v>
      </c>
      <c r="P79" s="2108"/>
      <c r="Q79" s="2108" t="s">
        <v>108</v>
      </c>
      <c r="R79" s="2631" t="s">
        <v>28</v>
      </c>
      <c r="S79" s="2406" t="s">
        <v>19</v>
      </c>
      <c r="T79" s="2406"/>
      <c r="U79" s="2406" t="s">
        <v>108</v>
      </c>
      <c r="V79" s="1434"/>
      <c r="W79" s="2501"/>
      <c r="Y79" s="1267"/>
      <c r="Z79" s="1267" t="s">
        <v>97</v>
      </c>
      <c r="AA79" s="1267"/>
      <c r="AB79" s="1267" t="s">
        <v>223</v>
      </c>
      <c r="AC79" s="1267" t="s">
        <v>224</v>
      </c>
      <c r="AD79" s="1267" t="s">
        <v>225</v>
      </c>
      <c r="AE79" s="1267" t="s">
        <v>226</v>
      </c>
      <c r="AF79" s="1267" t="s">
        <v>227</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питьевую воду</v>
      </c>
      <c r="AK79" s="1267" t="str">
        <f>IF($K$79="нет","без дифференциации",IF($N$79=0,"",$N$79))</f>
        <v>Территория 1</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2504"/>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505"/>
      <c r="O81" s="2112"/>
      <c r="P81" s="2632"/>
      <c r="Q81" s="2633"/>
      <c r="R81" s="2634" t="s">
        <v>228</v>
      </c>
      <c r="S81" s="2635"/>
      <c r="T81" s="2636"/>
      <c r="U81" s="2637"/>
      <c r="V81" s="2638"/>
      <c r="W81" s="2639"/>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40"/>
      <c r="M82" s="2641"/>
      <c r="N82" s="2642" t="s">
        <v>229</v>
      </c>
      <c r="O82" s="2643"/>
      <c r="P82" s="2644"/>
      <c r="Q82" s="2645"/>
      <c r="R82" s="2646"/>
      <c r="S82" s="2647"/>
      <c r="T82" s="2648"/>
      <c r="U82" s="2649"/>
      <c r="V82" s="2650"/>
      <c r="W82" s="2651"/>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2"/>
      <c r="H83" s="2653"/>
      <c r="I83" s="2654"/>
      <c r="J83" s="2655" t="s">
        <v>230</v>
      </c>
      <c r="K83" s="2656"/>
      <c r="L83" s="2657"/>
      <c r="M83" s="2658"/>
      <c r="N83" s="2659"/>
      <c r="O83" s="2660"/>
      <c r="P83" s="2661"/>
      <c r="Q83" s="2662"/>
      <c r="R83" s="2663"/>
      <c r="S83" s="2664"/>
      <c r="T83" s="2665"/>
      <c r="U83" s="2666"/>
      <c r="V83" s="2667"/>
      <c r="W83" s="266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231</v>
      </c>
      <c r="F84" s="2145" t="s">
        <v>65</v>
      </c>
      <c r="G84" s="2630" t="str">
        <f>INDEX(VD_NAME_LIST,MATCH("4189672",VD_ID_LIST,0))</f>
        <v>Холодное водоснабжение. Техническая вода</v>
      </c>
      <c r="H84" s="2553"/>
      <c r="I84" s="2553">
        <v>1</v>
      </c>
      <c r="J84" s="2501" t="s">
        <v>232</v>
      </c>
      <c r="K84" s="2185" t="s">
        <v>65</v>
      </c>
      <c r="L84" s="2108"/>
      <c r="M84" s="2108" t="s">
        <v>108</v>
      </c>
      <c r="N84" s="2504" t="str">
        <f>IF(Z84="","",INDEX(TERRITORY_MR_LIST,MATCH(Z84,TERRITORY_LIST_ID,0)))</f>
        <v>Территория 1</v>
      </c>
      <c r="O84" s="2185" t="s">
        <v>19</v>
      </c>
      <c r="P84" s="2108"/>
      <c r="Q84" s="2108" t="s">
        <v>108</v>
      </c>
      <c r="R84" s="2631" t="s">
        <v>28</v>
      </c>
      <c r="S84" s="2406" t="s">
        <v>19</v>
      </c>
      <c r="T84" s="2406"/>
      <c r="U84" s="2406" t="s">
        <v>108</v>
      </c>
      <c r="V84" s="1434"/>
      <c r="W84" s="2501"/>
      <c r="X84" s="1267"/>
      <c r="Y84" s="1267"/>
      <c r="Z84" s="1267" t="s">
        <v>97</v>
      </c>
      <c r="AA84" s="1267"/>
      <c r="AB84" s="1267" t="s">
        <v>233</v>
      </c>
      <c r="AC84" s="1267" t="s">
        <v>234</v>
      </c>
      <c r="AD84" s="1267" t="s">
        <v>235</v>
      </c>
      <c r="AE84" s="1267" t="s">
        <v>236</v>
      </c>
      <c r="AF84" s="1267" t="s">
        <v>237</v>
      </c>
      <c r="AG84" s="1267"/>
      <c r="AH84" s="1267" t="str">
        <f>IF($E$84=0,"",$E$84)</f>
        <v>Тариф на техническую воду</v>
      </c>
      <c r="AI84" s="1267" t="str">
        <f>IF($G$84=0,"",$G$84)</f>
        <v>Холодное водоснабжение. Техническая вода</v>
      </c>
      <c r="AJ84" s="1267" t="str">
        <f>IF($J$84=0,"",$J$84)</f>
        <v>тариф на техническую воду</v>
      </c>
      <c r="AK84" s="1267" t="str">
        <f>IF($K$84="нет","без дифференциации",IF($N$84=0,"",$N$84))</f>
        <v>Территория 1</v>
      </c>
      <c r="AL84" s="1267" t="str">
        <f>IF($O$84="нет","без дифференциации",IF($R$84=0,"",$R$84))</f>
        <v>без дифференциации</v>
      </c>
      <c r="AM84" s="1267" t="str">
        <f>IF($S$84="нет","без дифференциации",IF($V$84=0,"",$V$84))</f>
        <v>без дифференциации</v>
      </c>
      <c r="AN84" s="1772">
        <f>$I$84</f>
        <v>1</v>
      </c>
      <c r="AO84" s="1267" t="str">
        <f>$I$84&amp;"."&amp;$M$84</f>
        <v>1.1</v>
      </c>
      <c r="AP84" s="1259" t="str">
        <f>$I$84&amp;"."&amp;$M$84&amp;"."&amp;$Q$84</f>
        <v>1.1.1</v>
      </c>
      <c r="AQ84" s="1259" t="str">
        <f>$I$84&amp;"."&amp;$M$84&amp;"."&amp;$Q$84&amp;"."&amp;$U$84</f>
        <v>1.1.1.1</v>
      </c>
      <c r="AR84" s="1350">
        <v>0</v>
      </c>
    </row>
    <row s="1853" customFormat="1" customHeight="1" ht="17.25">
      <c r="A85" s="321"/>
      <c r="C85" s="320"/>
      <c r="D85" s="2135"/>
      <c r="E85" s="2143"/>
      <c r="F85" s="2146"/>
      <c r="G85" s="2630"/>
      <c r="H85" s="2553"/>
      <c r="I85" s="2553"/>
      <c r="J85" s="2501"/>
      <c r="K85" s="2186"/>
      <c r="L85" s="2108"/>
      <c r="M85" s="2108"/>
      <c r="N85" s="2504"/>
      <c r="O85" s="2186"/>
      <c r="P85" s="2108"/>
      <c r="Q85" s="2108"/>
      <c r="R85" s="2631" t="s">
        <v>28</v>
      </c>
      <c r="S85" s="2406"/>
      <c r="T85" s="1435"/>
      <c r="U85" s="1436"/>
      <c r="V85" s="1436"/>
      <c r="W85" s="2501"/>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652"/>
      <c r="H86" s="2503"/>
      <c r="I86" s="2503"/>
      <c r="J86" s="2533"/>
      <c r="K86" s="2186"/>
      <c r="L86" s="2503"/>
      <c r="M86" s="2503"/>
      <c r="N86" s="2505"/>
      <c r="O86" s="2112"/>
      <c r="P86" s="2669"/>
      <c r="Q86" s="2670"/>
      <c r="R86" s="2671" t="s">
        <v>228</v>
      </c>
      <c r="S86" s="2672"/>
      <c r="T86" s="2673"/>
      <c r="U86" s="2674"/>
      <c r="V86" s="2675"/>
      <c r="W86" s="2676"/>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652"/>
      <c r="H87" s="2503"/>
      <c r="I87" s="2503"/>
      <c r="J87" s="2533"/>
      <c r="K87" s="2112"/>
      <c r="L87" s="2677"/>
      <c r="M87" s="2678"/>
      <c r="N87" s="2679" t="s">
        <v>229</v>
      </c>
      <c r="O87" s="2680"/>
      <c r="P87" s="2681"/>
      <c r="Q87" s="2682"/>
      <c r="R87" s="2683"/>
      <c r="S87" s="2684"/>
      <c r="T87" s="2685"/>
      <c r="U87" s="2686"/>
      <c r="V87" s="2687"/>
      <c r="W87" s="268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652"/>
      <c r="H88" s="2689"/>
      <c r="I88" s="2690"/>
      <c r="J88" s="2691" t="s">
        <v>230</v>
      </c>
      <c r="K88" s="2692"/>
      <c r="L88" s="2693"/>
      <c r="M88" s="2694"/>
      <c r="N88" s="2695"/>
      <c r="O88" s="2696"/>
      <c r="P88" s="2697"/>
      <c r="Q88" s="2698"/>
      <c r="R88" s="2699"/>
      <c r="S88" s="2700"/>
      <c r="T88" s="2701"/>
      <c r="U88" s="2702"/>
      <c r="V88" s="2703"/>
      <c r="W88" s="2704"/>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40B73-D79E-BD48-2EB8-D7DCDC7783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"Водоканал"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88</v>
      </c>
      <c r="G9" s="2175" t="s">
        <v>127</v>
      </c>
      <c r="H9" s="2194"/>
      <c r="I9" s="2195"/>
      <c r="J9" s="2101"/>
      <c r="K9" s="1559"/>
      <c r="L9" s="2127" t="s">
        <v>292</v>
      </c>
      <c r="M9" s="2101"/>
      <c r="N9" s="2192" t="s">
        <v>87</v>
      </c>
      <c r="O9" s="2193"/>
      <c r="P9" s="2127" t="s">
        <v>128</v>
      </c>
      <c r="Q9" s="1556"/>
      <c r="R9" s="2127" t="s">
        <v>292</v>
      </c>
      <c r="S9" s="2101"/>
      <c r="T9" s="2192" t="s">
        <v>87</v>
      </c>
      <c r="U9" s="2193"/>
      <c r="V9" s="2127" t="s">
        <v>128</v>
      </c>
      <c r="W9" s="1556"/>
      <c r="X9" s="2127" t="s">
        <v>292</v>
      </c>
      <c r="Y9" s="2101"/>
      <c r="Z9" s="2192" t="s">
        <v>87</v>
      </c>
      <c r="AA9" s="2193"/>
      <c r="AB9" s="2127" t="s">
        <v>293</v>
      </c>
      <c r="AC9" s="1556"/>
      <c r="AD9" s="2127" t="s">
        <v>292</v>
      </c>
      <c r="AE9" s="2101"/>
      <c r="AF9" s="2192" t="s">
        <v>87</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129</v>
      </c>
      <c r="BM10" s="293">
        <v>23</v>
      </c>
    </row>
    <row customHeight="1" ht="15">
      <c r="D11" s="2183" t="s">
        <v>108</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9D5B8-2E09-26C8-0172-3C60B5583CB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"Водоканал"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87</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308</v>
      </c>
      <c r="F11" s="1011" t="str">
        <f>IF(region_name="","",region_name)</f>
        <v>Хабаровский край</v>
      </c>
      <c r="G11" s="1012" t="s">
        <v>309</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2706027738</v>
      </c>
      <c r="G14" s="1012" t="s">
        <v>313</v>
      </c>
      <c r="H14" s="475"/>
      <c r="J14" s="455">
        <v>0</v>
      </c>
    </row>
    <row customHeight="1" ht="22.5" hidden="1">
      <c r="A15" s="457"/>
      <c r="B15" s="502"/>
      <c r="C15" s="457"/>
      <c r="D15" s="1009" t="s">
        <v>314</v>
      </c>
      <c r="E15" s="1010" t="s">
        <v>315</v>
      </c>
      <c r="F15" s="1011" t="str">
        <f>IF(kpp="","",kpp)</f>
        <v>270601001</v>
      </c>
      <c r="G15" s="1012" t="s">
        <v>316</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89</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0D998-70E8-D518-3B89-16924D7D21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"Водоканал"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81813-2CE6-FB96-A818-E3C8CA0465F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108</v>
      </c>
      <c r="E2" s="2235"/>
      <c r="F2" s="1625"/>
      <c r="G2" s="1620" t="s">
        <v>108</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ООО "Водоканал"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87</v>
      </c>
      <c r="E11" s="2223" t="s">
        <v>104</v>
      </c>
      <c r="F11" s="2192" t="s">
        <v>87</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4E6D8-3B28-13B8-3D38-F68C93316C0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ООО "Водоканал"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87</v>
      </c>
      <c r="F8" s="823"/>
      <c r="G8" s="465" t="s">
        <v>85</v>
      </c>
      <c r="H8" s="465" t="s">
        <v>86</v>
      </c>
      <c r="I8" s="414" t="s">
        <v>84</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C01B8-CD78-00E8-4D38-EC7D2226D9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45777.38216435185</v>
      </c>
      <c r="W30" s="2264"/>
      <c r="X30" s="2264"/>
      <c r="Y30" s="2264"/>
      <c r="Z30" s="2264"/>
      <c r="AA30" s="2264"/>
      <c r="AB30" s="2264"/>
      <c r="AC30" s="326"/>
      <c r="AD30" s="2264" t="str">
        <f>IF(TITLE_DATE_PR_CHANGE="",IF(TITLE_DATE_PR="","",TITLE_DATE_PR),TITLE_DATE_PR_CHANGE)</f>
        <v>45777.38216435185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395</v>
      </c>
      <c r="W31" s="2251"/>
      <c r="X31" s="2251"/>
      <c r="Y31" s="2251"/>
      <c r="Z31" s="2251"/>
      <c r="AA31" s="2251"/>
      <c r="AB31" s="2251"/>
      <c r="AC31" s="326"/>
      <c r="AD31" s="2251" t="str">
        <f>IF(TITLE_NUMBER_PR_CHANGE="",IF(TITLE_NUMBER_PR="","",TITLE_NUMBER_PR),TITLE_NUMBER_PR_CHANGE)</f>
        <v>395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45777.38216435185</v>
      </c>
      <c r="W34" s="2264"/>
      <c r="X34" s="2264"/>
      <c r="Y34" s="2264"/>
      <c r="Z34" s="2264"/>
      <c r="AA34" s="2264"/>
      <c r="AB34" s="2264"/>
      <c r="AC34" s="326"/>
      <c r="AD34" s="2264" t="str">
        <f>IF(TITLE_DATE_PR_CHANGE="",IF(TITLE_DATE_PR="","",TITLE_DATE_PR),TITLE_DATE_PR_CHANGE)</f>
        <v>45777.38216435185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395</v>
      </c>
      <c r="W35" s="2251"/>
      <c r="X35" s="2251"/>
      <c r="Y35" s="2251"/>
      <c r="Z35" s="2251"/>
      <c r="AA35" s="2251"/>
      <c r="AB35" s="2251"/>
      <c r="AC35" s="326"/>
      <c r="AD35" s="2251" t="str">
        <f>IF(TITLE_NUMBER_PR_CHANGE="",IF(TITLE_NUMBER_PR="","",TITLE_NUMBER_PR),TITLE_NUMBER_PR_CHANGE)</f>
        <v>395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134</v>
      </c>
      <c r="C41" s="1370" t="s">
        <v>135</v>
      </c>
      <c r="D41" s="1370" t="s">
        <v>136</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414</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9A678-E5A8-F9C7-BB98-4BE91327E5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45777.38216435185</v>
      </c>
      <c r="W30" s="2264"/>
      <c r="X30" s="2264"/>
      <c r="Y30" s="2264"/>
      <c r="Z30" s="2264"/>
      <c r="AA30" s="2264"/>
      <c r="AB30" s="2264"/>
      <c r="AC30" s="326"/>
      <c r="AD30" s="2264" t="str">
        <f>IF(TITLE_DATE_PR_CHANGE="",IF(TITLE_DATE_PR="","",TITLE_DATE_PR),TITLE_DATE_PR_CHANGE)</f>
        <v>45777.38216435185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395</v>
      </c>
      <c r="W31" s="2251"/>
      <c r="X31" s="2251"/>
      <c r="Y31" s="2251"/>
      <c r="Z31" s="2251"/>
      <c r="AA31" s="2251"/>
      <c r="AB31" s="2251"/>
      <c r="AC31" s="326"/>
      <c r="AD31" s="2251" t="str">
        <f>IF(TITLE_NUMBER_PR_CHANGE="",IF(TITLE_NUMBER_PR="","",TITLE_NUMBER_PR),TITLE_NUMBER_PR_CHANGE)</f>
        <v>395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45777.38216435185</v>
      </c>
      <c r="W34" s="2264"/>
      <c r="X34" s="2264"/>
      <c r="Y34" s="2264"/>
      <c r="Z34" s="2264"/>
      <c r="AA34" s="2264"/>
      <c r="AB34" s="2264"/>
      <c r="AC34" s="326"/>
      <c r="AD34" s="2264" t="str">
        <f>IF(TITLE_DATE_PR_CHANGE="",IF(TITLE_DATE_PR="","",TITLE_DATE_PR),TITLE_DATE_PR_CHANGE)</f>
        <v>45777.38216435185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395</v>
      </c>
      <c r="W35" s="2251"/>
      <c r="X35" s="2251"/>
      <c r="Y35" s="2251"/>
      <c r="Z35" s="2251"/>
      <c r="AA35" s="2251"/>
      <c r="AB35" s="2251"/>
      <c r="AC35" s="326"/>
      <c r="AD35" s="2251" t="str">
        <f>IF(TITLE_NUMBER_PR_CHANGE="",IF(TITLE_NUMBER_PR="","",TITLE_NUMBER_PR),TITLE_NUMBER_PR_CHANGE)</f>
        <v>395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134</v>
      </c>
      <c r="C41" s="1370" t="s">
        <v>135</v>
      </c>
      <c r="D41" s="1370" t="s">
        <v>136</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414</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0ABD8-7DFD-97A8-65A9-833C13806B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45777.38216435185</v>
      </c>
      <c r="W30" s="2264"/>
      <c r="X30" s="2264"/>
      <c r="Y30" s="2264"/>
      <c r="Z30" s="2264"/>
      <c r="AA30" s="2264"/>
      <c r="AB30" s="2264"/>
      <c r="AC30" s="1635"/>
      <c r="AD30" s="2264" t="str">
        <f>IF(TITLE_DATE_PR_CHANGE="",IF(TITLE_DATE_PR="","",TITLE_DATE_PR),TITLE_DATE_PR_CHANGE)</f>
        <v>45777.38216435185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395</v>
      </c>
      <c r="W31" s="2251"/>
      <c r="X31" s="2251"/>
      <c r="Y31" s="2251"/>
      <c r="Z31" s="2251"/>
      <c r="AA31" s="2251"/>
      <c r="AB31" s="2251"/>
      <c r="AC31" s="1635"/>
      <c r="AD31" s="2251" t="str">
        <f>IF(TITLE_NUMBER_PR_CHANGE="",IF(TITLE_NUMBER_PR="","",TITLE_NUMBER_PR),TITLE_NUMBER_PR_CHANGE)</f>
        <v>395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45777.38216435185</v>
      </c>
      <c r="W34" s="2264"/>
      <c r="X34" s="2264"/>
      <c r="Y34" s="2264"/>
      <c r="Z34" s="2264"/>
      <c r="AA34" s="2264"/>
      <c r="AB34" s="2264"/>
      <c r="AC34" s="1635"/>
      <c r="AD34" s="2264" t="str">
        <f>IF(TITLE_DATE_PR_CHANGE="",IF(TITLE_DATE_PR="","",TITLE_DATE_PR),TITLE_DATE_PR_CHANGE)</f>
        <v>45777.38216435185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395</v>
      </c>
      <c r="W35" s="2251"/>
      <c r="X35" s="2251"/>
      <c r="Y35" s="2251"/>
      <c r="Z35" s="2251"/>
      <c r="AA35" s="2251"/>
      <c r="AB35" s="2251"/>
      <c r="AC35" s="1635"/>
      <c r="AD35" s="2251" t="str">
        <f>IF(TITLE_NUMBER_PR_CHANGE="",IF(TITLE_NUMBER_PR="","",TITLE_NUMBER_PR),TITLE_NUMBER_PR_CHANGE)</f>
        <v>395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87</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134</v>
      </c>
      <c r="C41" s="1266" t="s">
        <v>135</v>
      </c>
      <c r="D41" s="1266" t="s">
        <v>136</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414</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8C7B2-A8B8-FFD8-CECB-55A8C2BD6C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45777.38216435185</v>
      </c>
      <c r="W30" s="2264"/>
      <c r="X30" s="2264"/>
      <c r="Y30" s="2264"/>
      <c r="Z30" s="2264"/>
      <c r="AA30" s="2264"/>
      <c r="AB30" s="2264"/>
      <c r="AC30" s="1635"/>
      <c r="AD30" s="2264" t="str">
        <f>IF(TITLE_DATE_PR_CHANGE="",IF(TITLE_DATE_PR="","",TITLE_DATE_PR),TITLE_DATE_PR_CHANGE)</f>
        <v>45777.38216435185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395</v>
      </c>
      <c r="W31" s="2251"/>
      <c r="X31" s="2251"/>
      <c r="Y31" s="2251"/>
      <c r="Z31" s="2251"/>
      <c r="AA31" s="2251"/>
      <c r="AB31" s="2251"/>
      <c r="AC31" s="1635"/>
      <c r="AD31" s="2251" t="str">
        <f>IF(TITLE_NUMBER_PR_CHANGE="",IF(TITLE_NUMBER_PR="","",TITLE_NUMBER_PR),TITLE_NUMBER_PR_CHANGE)</f>
        <v>395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45777.38216435185</v>
      </c>
      <c r="W34" s="2264"/>
      <c r="X34" s="2264"/>
      <c r="Y34" s="2264"/>
      <c r="Z34" s="2264"/>
      <c r="AA34" s="2264"/>
      <c r="AB34" s="2264"/>
      <c r="AC34" s="1635"/>
      <c r="AD34" s="2264" t="str">
        <f>IF(TITLE_DATE_PR_CHANGE="",IF(TITLE_DATE_PR="","",TITLE_DATE_PR),TITLE_DATE_PR_CHANGE)</f>
        <v>45777.38216435185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395</v>
      </c>
      <c r="W35" s="2251"/>
      <c r="X35" s="2251"/>
      <c r="Y35" s="2251"/>
      <c r="Z35" s="2251"/>
      <c r="AA35" s="2251"/>
      <c r="AB35" s="2251"/>
      <c r="AC35" s="1635"/>
      <c r="AD35" s="2251" t="str">
        <f>IF(TITLE_NUMBER_PR_CHANGE="",IF(TITLE_NUMBER_PR="","",TITLE_NUMBER_PR),TITLE_NUMBER_PR_CHANGE)</f>
        <v>395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87</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134</v>
      </c>
      <c r="C41" s="1266" t="s">
        <v>135</v>
      </c>
      <c r="D41" s="1266" t="s">
        <v>136</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414</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6DAB4-9558-4838-534F-420B771C51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45777.38216435185</v>
      </c>
      <c r="W30" s="2264"/>
      <c r="X30" s="2264"/>
      <c r="Y30" s="2264"/>
      <c r="Z30" s="2264"/>
      <c r="AA30" s="2264"/>
      <c r="AB30" s="2264"/>
      <c r="AC30" s="326"/>
      <c r="AD30" s="2264" t="str">
        <f>IF(TITLE_DATE_PR_CHANGE="",IF(TITLE_DATE_PR="","",TITLE_DATE_PR),TITLE_DATE_PR_CHANGE)</f>
        <v>45777.38216435185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395</v>
      </c>
      <c r="W31" s="2251"/>
      <c r="X31" s="2251"/>
      <c r="Y31" s="2251"/>
      <c r="Z31" s="2251"/>
      <c r="AA31" s="2251"/>
      <c r="AB31" s="2251"/>
      <c r="AC31" s="326"/>
      <c r="AD31" s="2251" t="str">
        <f>IF(TITLE_NUMBER_PR_CHANGE="",IF(TITLE_NUMBER_PR="","",TITLE_NUMBER_PR),TITLE_NUMBER_PR_CHANGE)</f>
        <v>395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45777.38216435185</v>
      </c>
      <c r="W34" s="2264"/>
      <c r="X34" s="2264"/>
      <c r="Y34" s="2264"/>
      <c r="Z34" s="2264"/>
      <c r="AA34" s="2264"/>
      <c r="AB34" s="2264"/>
      <c r="AC34" s="326"/>
      <c r="AD34" s="2264" t="str">
        <f>IF(TITLE_DATE_PR_CHANGE="",IF(TITLE_DATE_PR="","",TITLE_DATE_PR),TITLE_DATE_PR_CHANGE)</f>
        <v>45777.38216435185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395</v>
      </c>
      <c r="W35" s="2251"/>
      <c r="X35" s="2251"/>
      <c r="Y35" s="2251"/>
      <c r="Z35" s="2251"/>
      <c r="AA35" s="2251"/>
      <c r="AB35" s="2251"/>
      <c r="AC35" s="326"/>
      <c r="AD35" s="2251" t="str">
        <f>IF(TITLE_NUMBER_PR_CHANGE="",IF(TITLE_NUMBER_PR="","",TITLE_NUMBER_PR),TITLE_NUMBER_PR_CHANGE)</f>
        <v>395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87</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134</v>
      </c>
      <c r="C41" s="1370" t="s">
        <v>135</v>
      </c>
      <c r="D41" s="1370" t="s">
        <v>136</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414</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3CD88-51DE-D508-295A-77F3963CDB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45777.38216435185</v>
      </c>
      <c r="W30" s="2264"/>
      <c r="X30" s="2264"/>
      <c r="Y30" s="2264"/>
      <c r="Z30" s="2264"/>
      <c r="AA30" s="2264"/>
      <c r="AB30" s="2264"/>
      <c r="AC30" s="326"/>
      <c r="AD30" s="2264" t="str">
        <f>IF(TITLE_DATE_PR_CHANGE="",IF(TITLE_DATE_PR="","",TITLE_DATE_PR),TITLE_DATE_PR_CHANGE)</f>
        <v>45777.38216435185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395</v>
      </c>
      <c r="W31" s="2251"/>
      <c r="X31" s="2251"/>
      <c r="Y31" s="2251"/>
      <c r="Z31" s="2251"/>
      <c r="AA31" s="2251"/>
      <c r="AB31" s="2251"/>
      <c r="AC31" s="326"/>
      <c r="AD31" s="2251" t="str">
        <f>IF(TITLE_NUMBER_PR_CHANGE="",IF(TITLE_NUMBER_PR="","",TITLE_NUMBER_PR),TITLE_NUMBER_PR_CHANGE)</f>
        <v>395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45777.38216435185</v>
      </c>
      <c r="W34" s="2264"/>
      <c r="X34" s="2264"/>
      <c r="Y34" s="2264"/>
      <c r="Z34" s="2264"/>
      <c r="AA34" s="2264"/>
      <c r="AB34" s="2264"/>
      <c r="AC34" s="326"/>
      <c r="AD34" s="2264" t="str">
        <f>IF(TITLE_DATE_PR_CHANGE="",IF(TITLE_DATE_PR="","",TITLE_DATE_PR),TITLE_DATE_PR_CHANGE)</f>
        <v>45777.38216435185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395</v>
      </c>
      <c r="W35" s="2251"/>
      <c r="X35" s="2251"/>
      <c r="Y35" s="2251"/>
      <c r="Z35" s="2251"/>
      <c r="AA35" s="2251"/>
      <c r="AB35" s="2251"/>
      <c r="AC35" s="326"/>
      <c r="AD35" s="2251" t="str">
        <f>IF(TITLE_NUMBER_PR_CHANGE="",IF(TITLE_NUMBER_PR="","",TITLE_NUMBER_PR),TITLE_NUMBER_PR_CHANGE)</f>
        <v>395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134</v>
      </c>
      <c r="C41" s="1370" t="s">
        <v>135</v>
      </c>
      <c r="D41" s="1370" t="s">
        <v>136</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19DE3-4DF8-228E-06FD-8175AF9180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45777.38216435185</v>
      </c>
      <c r="W30" s="2264"/>
      <c r="X30" s="2264"/>
      <c r="Y30" s="2264"/>
      <c r="Z30" s="2264"/>
      <c r="AA30" s="2264"/>
      <c r="AB30" s="2264"/>
      <c r="AC30" s="326"/>
      <c r="AD30" s="2264" t="str">
        <f>IF(TITLE_DATE_PR_CHANGE="",IF(TITLE_DATE_PR="","",TITLE_DATE_PR),TITLE_DATE_PR_CHANGE)</f>
        <v>45777.38216435185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395</v>
      </c>
      <c r="W31" s="2251"/>
      <c r="X31" s="2251"/>
      <c r="Y31" s="2251"/>
      <c r="Z31" s="2251"/>
      <c r="AA31" s="2251"/>
      <c r="AB31" s="2251"/>
      <c r="AC31" s="326"/>
      <c r="AD31" s="2251" t="str">
        <f>IF(TITLE_NUMBER_PR_CHANGE="",IF(TITLE_NUMBER_PR="","",TITLE_NUMBER_PR),TITLE_NUMBER_PR_CHANGE)</f>
        <v>395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45777.38216435185</v>
      </c>
      <c r="W34" s="2264"/>
      <c r="X34" s="2264"/>
      <c r="Y34" s="2264"/>
      <c r="Z34" s="2264"/>
      <c r="AA34" s="2264"/>
      <c r="AB34" s="2264"/>
      <c r="AC34" s="326"/>
      <c r="AD34" s="2264" t="str">
        <f>IF(TITLE_DATE_PR_CHANGE="",IF(TITLE_DATE_PR="","",TITLE_DATE_PR),TITLE_DATE_PR_CHANGE)</f>
        <v>45777.38216435185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395</v>
      </c>
      <c r="W35" s="2251"/>
      <c r="X35" s="2251"/>
      <c r="Y35" s="2251"/>
      <c r="Z35" s="2251"/>
      <c r="AA35" s="2251"/>
      <c r="AB35" s="2251"/>
      <c r="AC35" s="326"/>
      <c r="AD35" s="2251" t="str">
        <f>IF(TITLE_NUMBER_PR_CHANGE="",IF(TITLE_NUMBER_PR="","",TITLE_NUMBER_PR),TITLE_NUMBER_PR_CHANGE)</f>
        <v>395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134</v>
      </c>
      <c r="C41" s="1370" t="s">
        <v>135</v>
      </c>
      <c r="D41" s="1370" t="s">
        <v>136</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A8F62-B758-9D98-E01C-5A890871A5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45777.38216435185</v>
      </c>
      <c r="W30" s="2264"/>
      <c r="X30" s="2264"/>
      <c r="Y30" s="2264"/>
      <c r="Z30" s="2264"/>
      <c r="AA30" s="2264"/>
      <c r="AB30" s="2264"/>
      <c r="AC30" s="326"/>
      <c r="AD30" s="2264" t="str">
        <f>IF(TITLE_DATE_PR_CHANGE="",IF(TITLE_DATE_PR="","",TITLE_DATE_PR),TITLE_DATE_PR_CHANGE)</f>
        <v>45777.38216435185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395</v>
      </c>
      <c r="W31" s="2251"/>
      <c r="X31" s="2251"/>
      <c r="Y31" s="2251"/>
      <c r="Z31" s="2251"/>
      <c r="AA31" s="2251"/>
      <c r="AB31" s="2251"/>
      <c r="AC31" s="326"/>
      <c r="AD31" s="2251" t="str">
        <f>IF(TITLE_NUMBER_PR_CHANGE="",IF(TITLE_NUMBER_PR="","",TITLE_NUMBER_PR),TITLE_NUMBER_PR_CHANGE)</f>
        <v>395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45777.38216435185</v>
      </c>
      <c r="W34" s="2264"/>
      <c r="X34" s="2264"/>
      <c r="Y34" s="2264"/>
      <c r="Z34" s="2264"/>
      <c r="AA34" s="2264"/>
      <c r="AB34" s="2264"/>
      <c r="AC34" s="326"/>
      <c r="AD34" s="2264" t="str">
        <f>IF(TITLE_DATE_PR_CHANGE="",IF(TITLE_DATE_PR="","",TITLE_DATE_PR),TITLE_DATE_PR_CHANGE)</f>
        <v>45777.38216435185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395</v>
      </c>
      <c r="W35" s="2251"/>
      <c r="X35" s="2251"/>
      <c r="Y35" s="2251"/>
      <c r="Z35" s="2251"/>
      <c r="AA35" s="2251"/>
      <c r="AB35" s="2251"/>
      <c r="AC35" s="326"/>
      <c r="AD35" s="2251" t="str">
        <f>IF(TITLE_NUMBER_PR_CHANGE="",IF(TITLE_NUMBER_PR="","",TITLE_NUMBER_PR),TITLE_NUMBER_PR_CHANGE)</f>
        <v>395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134</v>
      </c>
      <c r="C41" s="1370" t="s">
        <v>135</v>
      </c>
      <c r="D41" s="1370" t="s">
        <v>136</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C7A79-1A28-0888-7F78-779712526A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229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"Водоканал"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45777.38216435185</v>
      </c>
      <c r="Y34" s="2264"/>
      <c r="Z34" s="2264"/>
      <c r="AA34" s="2264"/>
      <c r="AB34" s="2264"/>
      <c r="AC34" s="2264"/>
      <c r="AD34" s="2264"/>
      <c r="AE34" s="2264"/>
      <c r="AF34" s="326"/>
      <c r="AG34" s="2264" t="str">
        <f>IF(TITLE_DATE_PR_CHANGE="",IF(TITLE_DATE_PR="","",TITLE_DATE_PR),TITLE_DATE_PR_CHANGE)</f>
        <v>45777.38216435185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395</v>
      </c>
      <c r="Y35" s="2251"/>
      <c r="Z35" s="2251"/>
      <c r="AA35" s="2251"/>
      <c r="AB35" s="2251"/>
      <c r="AC35" s="2251"/>
      <c r="AD35" s="2251"/>
      <c r="AE35" s="2251"/>
      <c r="AF35" s="326"/>
      <c r="AG35" s="2251" t="str">
        <f>IF(TITLE_NUMBER_PR_CHANGE="",IF(TITLE_NUMBER_PR="","",TITLE_NUMBER_PR),TITLE_NUMBER_PR_CHANGE)</f>
        <v>395</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45777.38216435185</v>
      </c>
      <c r="Y38" s="2264"/>
      <c r="Z38" s="2264"/>
      <c r="AA38" s="2264"/>
      <c r="AB38" s="2264"/>
      <c r="AC38" s="2264"/>
      <c r="AD38" s="2264"/>
      <c r="AE38" s="2264"/>
      <c r="AF38" s="326"/>
      <c r="AG38" s="2264" t="str">
        <f>IF(TITLE_DATE_PR_CHANGE="",IF(TITLE_DATE_PR="","",TITLE_DATE_PR),TITLE_DATE_PR_CHANGE)</f>
        <v>45777.38216435185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395</v>
      </c>
      <c r="Y39" s="2251"/>
      <c r="Z39" s="2251"/>
      <c r="AA39" s="2251"/>
      <c r="AB39" s="2251"/>
      <c r="AC39" s="2251"/>
      <c r="AD39" s="2251"/>
      <c r="AE39" s="2251"/>
      <c r="AF39" s="326"/>
      <c r="AG39" s="2251" t="str">
        <f>IF(TITLE_NUMBER_PR_CHANGE="",IF(TITLE_NUMBER_PR="","",TITLE_NUMBER_PR),TITLE_NUMBER_PR_CHANGE)</f>
        <v>395</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87</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134</v>
      </c>
      <c r="C47" s="1259" t="s">
        <v>135</v>
      </c>
      <c r="D47" s="1259" t="s">
        <v>136</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453</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228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229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AC928-3D33-396F-CD8A-C843969DE89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"Водоканал"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45777.38216435185</v>
      </c>
      <c r="W31" s="2264"/>
      <c r="X31" s="2264"/>
      <c r="Y31" s="2264"/>
      <c r="Z31" s="2264"/>
      <c r="AA31" s="326"/>
      <c r="AB31" s="2264" t="str">
        <f>IF(TITLE_DATE_PR_CHANGE="",IF(TITLE_DATE_PR="","",TITLE_DATE_PR),TITLE_DATE_PR_CHANGE)</f>
        <v>45777.38216435185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395</v>
      </c>
      <c r="W32" s="2251"/>
      <c r="X32" s="2251"/>
      <c r="Y32" s="2251"/>
      <c r="Z32" s="2251"/>
      <c r="AA32" s="326"/>
      <c r="AB32" s="2251" t="str">
        <f>IF(TITLE_NUMBER_PR_CHANGE="",IF(TITLE_NUMBER_PR="","",TITLE_NUMBER_PR),TITLE_NUMBER_PR_CHANGE)</f>
        <v>395</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45777.38216435185</v>
      </c>
      <c r="W35" s="2264"/>
      <c r="X35" s="2264"/>
      <c r="Y35" s="2264"/>
      <c r="Z35" s="2264"/>
      <c r="AA35" s="326"/>
      <c r="AB35" s="2264" t="str">
        <f>IF(TITLE_DATE_PR_CHANGE="",IF(TITLE_DATE_PR="","",TITLE_DATE_PR),TITLE_DATE_PR_CHANGE)</f>
        <v>45777.38216435185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395</v>
      </c>
      <c r="W36" s="2251"/>
      <c r="X36" s="2251"/>
      <c r="Y36" s="2251"/>
      <c r="Z36" s="2251"/>
      <c r="AA36" s="326"/>
      <c r="AB36" s="2251" t="str">
        <f>IF(TITLE_NUMBER_PR_CHANGE="",IF(TITLE_NUMBER_PR="","",TITLE_NUMBER_PR),TITLE_NUMBER_PR_CHANGE)</f>
        <v>395</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87</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481</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F2A48-2CD1-4692-37E8-C2AF23CCBA38}" mc:Ignorable="x14ac xr xr2 xr3">
  <sheetPr>
    <tabColor theme="6" tint="0.4"/>
  </sheetPr>
  <dimension ref="A1:DB66"/>
  <sheetViews>
    <sheetView showGridLines="0" zoomScale="90" workbookViewId="0">
      <pane xSplit="28" ySplit="40" topLeftCell="BY44" activePane="bottomRight" state="frozen"/>
      <selection pane="bottomLeft" activeCell="A41" sqref="A41"/>
      <selection pane="topRight" activeCell="AC1" sqref="AC1"/>
      <selection pane="bottomRight" activeCell="CI57" sqref="CI5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98" max="98" width="10.57421875" hidden="1"/>
    <col min="99" max="99" style="1635" width="4.00390625" customWidth="1"/>
    <col min="100" max="100" style="1635" width="115.00390625" customWidth="1"/>
    <col min="101" max="105" style="1642" width="10.00390625" customWidth="1"/>
    <col min="106" max="106"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DB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2"/>
      <c r="BT2" s="2243"/>
      <c r="BU2" s="2243"/>
      <c r="BV2" s="2243"/>
      <c r="BW2" s="2243"/>
      <c r="BX2" s="2243"/>
      <c r="BY2" s="2244"/>
      <c r="BZ2" s="2242"/>
      <c r="CA2" s="2243"/>
      <c r="CB2" s="2243"/>
      <c r="CC2" s="2243"/>
      <c r="CD2" s="2243"/>
      <c r="CE2" s="2243"/>
      <c r="CF2" s="2244"/>
      <c r="CG2" s="2242"/>
      <c r="CH2" s="2243"/>
      <c r="CI2" s="2243"/>
      <c r="CJ2" s="2243"/>
      <c r="CK2" s="2243"/>
      <c r="CL2" s="2243"/>
      <c r="CM2" s="2244"/>
      <c r="CN2" s="2242"/>
      <c r="CO2" s="2243"/>
      <c r="CP2" s="2243"/>
      <c r="CQ2" s="2243"/>
      <c r="CR2" s="2243"/>
      <c r="CS2" s="2243"/>
      <c r="CT2" s="2244"/>
      <c r="CU2" s="2244"/>
      <c r="CV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00"/>
      <c r="CY2" s="500" t="str">
        <f>IF(T2="","",T2)</f>
        <v>Наименование тарифа</v>
      </c>
      <c r="CZ2" s="500"/>
      <c r="DA2" s="500"/>
      <c r="DB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2"/>
      <c r="BT3" s="2243"/>
      <c r="BU3" s="2243"/>
      <c r="BV3" s="2243"/>
      <c r="BW3" s="2243"/>
      <c r="BX3" s="2243"/>
      <c r="BY3" s="2244"/>
      <c r="BZ3" s="2242"/>
      <c r="CA3" s="2243"/>
      <c r="CB3" s="2243"/>
      <c r="CC3" s="2243"/>
      <c r="CD3" s="2243"/>
      <c r="CE3" s="2243"/>
      <c r="CF3" s="2244"/>
      <c r="CG3" s="2242"/>
      <c r="CH3" s="2243"/>
      <c r="CI3" s="2243"/>
      <c r="CJ3" s="2243"/>
      <c r="CK3" s="2243"/>
      <c r="CL3" s="2243"/>
      <c r="CM3" s="2244"/>
      <c r="CN3" s="2242"/>
      <c r="CO3" s="2243"/>
      <c r="CP3" s="2243"/>
      <c r="CQ3" s="2243"/>
      <c r="CR3" s="2243"/>
      <c r="CS3" s="2243"/>
      <c r="CT3" s="2244"/>
      <c r="CU3" s="2244"/>
      <c r="CV3" s="1258" t="s">
        <v>402</v>
      </c>
      <c r="CX3" s="500"/>
      <c r="CY3" s="500" t="str">
        <f>IF(T3="","",T3)</f>
        <v>Территория действия тарифа</v>
      </c>
      <c r="CZ3" s="500"/>
      <c r="DA3" s="500"/>
      <c r="DB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2"/>
      <c r="BT4" s="2243"/>
      <c r="BU4" s="2243"/>
      <c r="BV4" s="2243"/>
      <c r="BW4" s="2243"/>
      <c r="BX4" s="2243"/>
      <c r="BY4" s="2244"/>
      <c r="BZ4" s="2242"/>
      <c r="CA4" s="2243"/>
      <c r="CB4" s="2243"/>
      <c r="CC4" s="2243"/>
      <c r="CD4" s="2243"/>
      <c r="CE4" s="2243"/>
      <c r="CF4" s="2244"/>
      <c r="CG4" s="2242"/>
      <c r="CH4" s="2243"/>
      <c r="CI4" s="2243"/>
      <c r="CJ4" s="2243"/>
      <c r="CK4" s="2243"/>
      <c r="CL4" s="2243"/>
      <c r="CM4" s="2244"/>
      <c r="CN4" s="2242"/>
      <c r="CO4" s="2243"/>
      <c r="CP4" s="2243"/>
      <c r="CQ4" s="2243"/>
      <c r="CR4" s="2243"/>
      <c r="CS4" s="2243"/>
      <c r="CT4" s="2244"/>
      <c r="CU4" s="2244"/>
      <c r="CV4" s="1258" t="s">
        <v>483</v>
      </c>
      <c r="CX4" s="500"/>
      <c r="CY4" s="500" t="str">
        <f>IF(T4="","",T4)</f>
        <v>Наименование централизованной системы холодного водоснабжения</v>
      </c>
      <c r="CZ4" s="500"/>
      <c r="DA4" s="500"/>
      <c r="DB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0"/>
      <c r="BT5" s="2351"/>
      <c r="BU5" s="2351"/>
      <c r="BV5" s="2351"/>
      <c r="BW5" s="2351"/>
      <c r="BX5" s="2351"/>
      <c r="BY5" s="2352"/>
      <c r="BZ5" s="2350"/>
      <c r="CA5" s="2351"/>
      <c r="CB5" s="2351"/>
      <c r="CC5" s="2351"/>
      <c r="CD5" s="2351"/>
      <c r="CE5" s="2351"/>
      <c r="CF5" s="2352"/>
      <c r="CG5" s="2350"/>
      <c r="CH5" s="2351"/>
      <c r="CI5" s="2351"/>
      <c r="CJ5" s="2351"/>
      <c r="CK5" s="2351"/>
      <c r="CL5" s="2351"/>
      <c r="CM5" s="2352"/>
      <c r="CN5" s="2350"/>
      <c r="CO5" s="2351"/>
      <c r="CP5" s="2351"/>
      <c r="CQ5" s="2351"/>
      <c r="CR5" s="2351"/>
      <c r="CS5" s="2351"/>
      <c r="CT5" s="2352"/>
      <c r="CU5" s="2355"/>
      <c r="CV5" s="1258" t="s">
        <v>485</v>
      </c>
      <c r="CX5" s="500"/>
      <c r="CY5" s="500" t="str">
        <f>IF(T5="","",T5)</f>
        <v>Наименование признака дифференциации</v>
      </c>
      <c r="CZ5" s="500"/>
      <c r="DA5" s="500"/>
      <c r="DB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5"/>
      <c r="BT6" s="2246"/>
      <c r="BU6" s="2246"/>
      <c r="BV6" s="2246"/>
      <c r="BW6" s="2246"/>
      <c r="BX6" s="2246"/>
      <c r="BY6" s="2247"/>
      <c r="BZ6" s="2245"/>
      <c r="CA6" s="2246"/>
      <c r="CB6" s="2246"/>
      <c r="CC6" s="2246"/>
      <c r="CD6" s="2246"/>
      <c r="CE6" s="2246"/>
      <c r="CF6" s="2247"/>
      <c r="CG6" s="2245"/>
      <c r="CH6" s="2246"/>
      <c r="CI6" s="2246"/>
      <c r="CJ6" s="2246"/>
      <c r="CK6" s="2246"/>
      <c r="CL6" s="2246"/>
      <c r="CM6" s="2247"/>
      <c r="CN6" s="2245"/>
      <c r="CO6" s="2246"/>
      <c r="CP6" s="2246"/>
      <c r="CQ6" s="2246"/>
      <c r="CR6" s="2246"/>
      <c r="CS6" s="2246"/>
      <c r="CT6" s="2247"/>
      <c r="CU6" s="2247"/>
      <c r="CV6" s="1307" t="s">
        <v>486</v>
      </c>
      <c r="CX6" s="500"/>
      <c r="CY6" s="500" t="str">
        <f>IF(T6="","",T6)</f>
        <v>Группа потребителей</v>
      </c>
      <c r="CZ6" s="500"/>
      <c r="DA6" s="500"/>
      <c r="DB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751"/>
      <c r="AY7" s="751"/>
      <c r="AZ7" s="1257"/>
      <c r="BA7" s="2602"/>
      <c r="BB7" s="2107" t="s">
        <v>65</v>
      </c>
      <c r="BC7" s="2602"/>
      <c r="BD7" s="2107" t="s">
        <v>65</v>
      </c>
      <c r="BE7" s="751"/>
      <c r="BF7" s="751"/>
      <c r="BG7" s="1257"/>
      <c r="BH7" s="2602"/>
      <c r="BI7" s="2107" t="s">
        <v>65</v>
      </c>
      <c r="BJ7" s="2602"/>
      <c r="BK7" s="2107" t="s">
        <v>65</v>
      </c>
      <c r="BL7" s="751"/>
      <c r="BM7" s="751"/>
      <c r="BN7" s="1257"/>
      <c r="BO7" s="2602"/>
      <c r="BP7" s="2107" t="s">
        <v>65</v>
      </c>
      <c r="BQ7" s="2602"/>
      <c r="BR7" s="2107" t="s">
        <v>65</v>
      </c>
      <c r="BS7" s="751"/>
      <c r="BT7" s="751"/>
      <c r="BU7" s="1257"/>
      <c r="BV7" s="2602"/>
      <c r="BW7" s="2107" t="s">
        <v>65</v>
      </c>
      <c r="BX7" s="2602"/>
      <c r="BY7" s="2107" t="s">
        <v>65</v>
      </c>
      <c r="BZ7" s="751"/>
      <c r="CA7" s="751"/>
      <c r="CB7" s="1257"/>
      <c r="CC7" s="2602"/>
      <c r="CD7" s="2107" t="s">
        <v>65</v>
      </c>
      <c r="CE7" s="2602"/>
      <c r="CF7" s="2107" t="s">
        <v>65</v>
      </c>
      <c r="CG7" s="751"/>
      <c r="CH7" s="751"/>
      <c r="CI7" s="1257"/>
      <c r="CJ7" s="2602"/>
      <c r="CK7" s="2107" t="s">
        <v>65</v>
      </c>
      <c r="CL7" s="2602"/>
      <c r="CM7" s="2107" t="s">
        <v>65</v>
      </c>
      <c r="CN7" s="751"/>
      <c r="CO7" s="751"/>
      <c r="CP7" s="1257"/>
      <c r="CQ7" s="2602"/>
      <c r="CR7" s="2107" t="s">
        <v>65</v>
      </c>
      <c r="CS7" s="2602"/>
      <c r="CT7" s="2107" t="s">
        <v>65</v>
      </c>
      <c r="CU7" s="1438"/>
      <c r="CV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1">
        <f>STRCHECKDATE(V8:CU8)</f>
      </c>
      <c r="CX7" s="500"/>
      <c r="CY7" s="500" t="str">
        <f>IF(T7="","",T7)</f>
        <v/>
      </c>
      <c r="CZ7" s="500"/>
      <c r="DA7" s="500"/>
      <c r="DB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325"/>
      <c r="BT8" s="325"/>
      <c r="BU8" s="328" t="str">
        <f>BV7&amp;"-"&amp;BX7</f>
        <v>-</v>
      </c>
      <c r="BV8" s="2309"/>
      <c r="BW8" s="2107"/>
      <c r="BX8" s="2309"/>
      <c r="BY8" s="2107"/>
      <c r="BZ8" s="325"/>
      <c r="CA8" s="325"/>
      <c r="CB8" s="328" t="str">
        <f>CC7&amp;"-"&amp;CE7</f>
        <v>-</v>
      </c>
      <c r="CC8" s="2309"/>
      <c r="CD8" s="2107"/>
      <c r="CE8" s="2309"/>
      <c r="CF8" s="2107"/>
      <c r="CG8" s="325"/>
      <c r="CH8" s="325"/>
      <c r="CI8" s="328" t="str">
        <f>CJ7&amp;"-"&amp;CL7</f>
        <v>-</v>
      </c>
      <c r="CJ8" s="2309"/>
      <c r="CK8" s="2107"/>
      <c r="CL8" s="2309"/>
      <c r="CM8" s="2107"/>
      <c r="CN8" s="325"/>
      <c r="CO8" s="325"/>
      <c r="CP8" s="328" t="str">
        <f>CQ7&amp;"-"&amp;CS7</f>
        <v>-</v>
      </c>
      <c r="CQ8" s="2309"/>
      <c r="CR8" s="2107"/>
      <c r="CS8" s="2309"/>
      <c r="CT8" s="2107"/>
      <c r="CU8" s="1439"/>
      <c r="CV8" s="2349"/>
      <c r="CX8" s="500"/>
      <c r="CY8" s="500" t="str">
        <f>IF(T8="","",T8)</f>
        <v/>
      </c>
      <c r="CZ8" s="500"/>
      <c r="DA8" s="500"/>
      <c r="DB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2705"/>
      <c r="AK9" s="2706"/>
      <c r="AL9" s="2707"/>
      <c r="AM9" s="2708"/>
      <c r="AN9" s="2709"/>
      <c r="AO9" s="2710"/>
      <c r="AP9" s="2711"/>
      <c r="AQ9" s="2712"/>
      <c r="AR9" s="2713"/>
      <c r="AS9" s="2714"/>
      <c r="AT9" s="2715"/>
      <c r="AU9" s="2716"/>
      <c r="AV9" s="2717"/>
      <c r="AW9" s="2718"/>
      <c r="AX9" s="2719"/>
      <c r="AY9" s="2720"/>
      <c r="AZ9" s="2721"/>
      <c r="BA9" s="2722"/>
      <c r="BB9" s="2723"/>
      <c r="BC9" s="2724"/>
      <c r="BD9" s="2725"/>
      <c r="BE9" s="2726"/>
      <c r="BF9" s="2727"/>
      <c r="BG9" s="2728"/>
      <c r="BH9" s="2729"/>
      <c r="BI9" s="2730"/>
      <c r="BJ9" s="2731"/>
      <c r="BK9" s="2732"/>
      <c r="BL9" s="2733"/>
      <c r="BM9" s="2734"/>
      <c r="BN9" s="2735"/>
      <c r="BO9" s="2736"/>
      <c r="BP9" s="2737"/>
      <c r="BQ9" s="2738"/>
      <c r="BR9" s="2739"/>
      <c r="BS9" s="2740"/>
      <c r="BT9" s="2741"/>
      <c r="BU9" s="2742"/>
      <c r="BV9" s="2743"/>
      <c r="BW9" s="2744"/>
      <c r="BX9" s="2745"/>
      <c r="BY9" s="2746"/>
      <c r="BZ9" s="2747"/>
      <c r="CA9" s="2748"/>
      <c r="CB9" s="2749"/>
      <c r="CC9" s="2750"/>
      <c r="CD9" s="2751"/>
      <c r="CE9" s="2752"/>
      <c r="CF9" s="2753"/>
      <c r="CG9" s="2754"/>
      <c r="CH9" s="2755"/>
      <c r="CI9" s="2756"/>
      <c r="CJ9" s="2757"/>
      <c r="CK9" s="2758"/>
      <c r="CL9" s="2759"/>
      <c r="CM9" s="2760"/>
      <c r="CN9" s="2761"/>
      <c r="CO9" s="2762"/>
      <c r="CP9" s="2763"/>
      <c r="CQ9" s="2764"/>
      <c r="CR9" s="2765"/>
      <c r="CS9" s="2766"/>
      <c r="CT9" s="2767"/>
      <c r="CU9" s="367"/>
      <c r="CV9" s="1258" t="s">
        <v>488</v>
      </c>
      <c r="CX9" s="500"/>
      <c r="CY9" s="500" t="str">
        <f>IF(T9="","",T9)</f>
        <v>Добавить значение признака дифференциации</v>
      </c>
      <c r="CZ9" s="500"/>
      <c r="DA9" s="500"/>
      <c r="DB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2768"/>
      <c r="AK10" s="2769"/>
      <c r="AL10" s="2770"/>
      <c r="AM10" s="2771"/>
      <c r="AN10" s="2772"/>
      <c r="AO10" s="2773"/>
      <c r="AP10" s="2774"/>
      <c r="AQ10" s="2775"/>
      <c r="AR10" s="2776"/>
      <c r="AS10" s="2777"/>
      <c r="AT10" s="2778"/>
      <c r="AU10" s="2779"/>
      <c r="AV10" s="2780"/>
      <c r="AW10" s="2781"/>
      <c r="AX10" s="2782"/>
      <c r="AY10" s="2783"/>
      <c r="AZ10" s="2784"/>
      <c r="BA10" s="2785"/>
      <c r="BB10" s="2786"/>
      <c r="BC10" s="2787"/>
      <c r="BD10" s="2788"/>
      <c r="BE10" s="2789"/>
      <c r="BF10" s="2790"/>
      <c r="BG10" s="2791"/>
      <c r="BH10" s="2792"/>
      <c r="BI10" s="2793"/>
      <c r="BJ10" s="2794"/>
      <c r="BK10" s="2795"/>
      <c r="BL10" s="2796"/>
      <c r="BM10" s="2797"/>
      <c r="BN10" s="2798"/>
      <c r="BO10" s="2799"/>
      <c r="BP10" s="2800"/>
      <c r="BQ10" s="2801"/>
      <c r="BR10" s="2802"/>
      <c r="BS10" s="2803"/>
      <c r="BT10" s="2804"/>
      <c r="BU10" s="2805"/>
      <c r="BV10" s="2806"/>
      <c r="BW10" s="2807"/>
      <c r="BX10" s="2808"/>
      <c r="BY10" s="2809"/>
      <c r="BZ10" s="2810"/>
      <c r="CA10" s="2811"/>
      <c r="CB10" s="2812"/>
      <c r="CC10" s="2813"/>
      <c r="CD10" s="2814"/>
      <c r="CE10" s="2815"/>
      <c r="CF10" s="2816"/>
      <c r="CG10" s="2817"/>
      <c r="CH10" s="2818"/>
      <c r="CI10" s="2819"/>
      <c r="CJ10" s="2820"/>
      <c r="CK10" s="2821"/>
      <c r="CL10" s="2822"/>
      <c r="CM10" s="2823"/>
      <c r="CN10" s="2824"/>
      <c r="CO10" s="2825"/>
      <c r="CP10" s="2826"/>
      <c r="CQ10" s="2827"/>
      <c r="CR10" s="2828"/>
      <c r="CS10" s="2829"/>
      <c r="CT10" s="2830"/>
      <c r="CU10" s="367"/>
      <c r="CV10" s="1440"/>
      <c r="CX10" s="500"/>
      <c r="CY10" s="500" t="str">
        <f>IF(T10="","",T10)</f>
        <v>Добавить группу потребителей</v>
      </c>
      <c r="CZ10" s="500"/>
      <c r="DA10" s="500"/>
      <c r="DB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2831"/>
      <c r="AK11" s="2832"/>
      <c r="AL11" s="2833"/>
      <c r="AM11" s="2834"/>
      <c r="AN11" s="2835"/>
      <c r="AO11" s="2836"/>
      <c r="AP11" s="2837"/>
      <c r="AQ11" s="2838"/>
      <c r="AR11" s="2839"/>
      <c r="AS11" s="2840"/>
      <c r="AT11" s="2841"/>
      <c r="AU11" s="2842"/>
      <c r="AV11" s="2843"/>
      <c r="AW11" s="2844"/>
      <c r="AX11" s="2845"/>
      <c r="AY11" s="2846"/>
      <c r="AZ11" s="2847"/>
      <c r="BA11" s="2848"/>
      <c r="BB11" s="2849"/>
      <c r="BC11" s="2850"/>
      <c r="BD11" s="2851"/>
      <c r="BE11" s="2852"/>
      <c r="BF11" s="2853"/>
      <c r="BG11" s="2854"/>
      <c r="BH11" s="2855"/>
      <c r="BI11" s="2856"/>
      <c r="BJ11" s="2857"/>
      <c r="BK11" s="2858"/>
      <c r="BL11" s="2859"/>
      <c r="BM11" s="2860"/>
      <c r="BN11" s="2861"/>
      <c r="BO11" s="2862"/>
      <c r="BP11" s="2863"/>
      <c r="BQ11" s="2864"/>
      <c r="BR11" s="2865"/>
      <c r="BS11" s="2866"/>
      <c r="BT11" s="2867"/>
      <c r="BU11" s="2868"/>
      <c r="BV11" s="2869"/>
      <c r="BW11" s="2870"/>
      <c r="BX11" s="2871"/>
      <c r="BY11" s="2872"/>
      <c r="BZ11" s="2873"/>
      <c r="CA11" s="2874"/>
      <c r="CB11" s="2875"/>
      <c r="CC11" s="2876"/>
      <c r="CD11" s="2877"/>
      <c r="CE11" s="2878"/>
      <c r="CF11" s="2879"/>
      <c r="CG11" s="2880"/>
      <c r="CH11" s="2881"/>
      <c r="CI11" s="2882"/>
      <c r="CJ11" s="2883"/>
      <c r="CK11" s="2884"/>
      <c r="CL11" s="2885"/>
      <c r="CM11" s="2886"/>
      <c r="CN11" s="2887"/>
      <c r="CO11" s="2888"/>
      <c r="CP11" s="2889"/>
      <c r="CQ11" s="2890"/>
      <c r="CR11" s="2891"/>
      <c r="CS11" s="2892"/>
      <c r="CT11" s="2893"/>
      <c r="CU11" s="367"/>
      <c r="CV11" s="303"/>
      <c r="CX11" s="500"/>
      <c r="CY11" s="500" t="str">
        <f>IF(T11="","",T11)</f>
        <v>Добавить наименование признака дифференциации</v>
      </c>
      <c r="CZ11" s="500"/>
      <c r="DA11" s="500"/>
      <c r="DB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X12" s="789"/>
      <c r="CY12" s="789" t="str">
        <f>IF(T12="","",T12)</f>
        <v>Добавить централизованную систему для дифференциации</v>
      </c>
      <c r="CZ12" s="789"/>
      <c r="DA12" s="789"/>
      <c r="DB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X13" s="500"/>
      <c r="CY13" s="500" t="str">
        <f>IF(T13="","",T13)</f>
        <v>Добавить территорию для дифференциации</v>
      </c>
      <c r="CZ13" s="500"/>
      <c r="DA13" s="500"/>
      <c r="DB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DB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DB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DB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DB17" s="1155">
        <v>0</v>
      </c>
    </row>
    <row s="1366" customFormat="1" customHeight="1" ht="22.5" hidden="1">
      <c r="L18" s="1421"/>
      <c r="M18" s="1362"/>
      <c r="N18" s="1362"/>
      <c r="O18" s="1367" t="s">
        <v>419</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S18" s="1366"/>
      <c r="BT18" s="1366"/>
      <c r="BU18" s="1366"/>
      <c r="BV18" s="1367"/>
      <c r="BW18" s="1366"/>
      <c r="BX18" s="1367"/>
      <c r="BY18" s="1366"/>
      <c r="BZ18" s="1366"/>
      <c r="CA18" s="1366"/>
      <c r="CB18" s="1366"/>
      <c r="CC18" s="1367"/>
      <c r="CD18" s="1366"/>
      <c r="CE18" s="1367"/>
      <c r="CF18" s="1366"/>
      <c r="CG18" s="1366"/>
      <c r="CH18" s="1366"/>
      <c r="CI18" s="1366"/>
      <c r="CJ18" s="1367"/>
      <c r="CK18" s="1366"/>
      <c r="CL18" s="1367"/>
      <c r="CM18" s="1366"/>
      <c r="CN18" s="1366"/>
      <c r="CO18" s="1366"/>
      <c r="CP18" s="1366"/>
      <c r="CQ18" s="1367"/>
      <c r="CR18" s="1366"/>
      <c r="CS18" s="1367"/>
      <c r="CT18" s="1366"/>
      <c r="CW18" s="511"/>
      <c r="CX18" s="511"/>
      <c r="CY18" s="511"/>
      <c r="CZ18" s="511"/>
      <c r="DA18" s="511"/>
      <c r="DB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W19" s="511"/>
      <c r="CX19" s="511"/>
      <c r="CY19" s="511"/>
      <c r="CZ19" s="511"/>
      <c r="DA19" s="511"/>
      <c r="DB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J20" s="1366"/>
      <c r="AK20" s="1366"/>
      <c r="AL20" s="1366"/>
      <c r="AM20" s="1366"/>
      <c r="AN20" s="1370" t="s">
        <v>422</v>
      </c>
      <c r="AO20" s="1366"/>
      <c r="AP20" s="1370" t="s">
        <v>423</v>
      </c>
      <c r="AQ20" s="1366"/>
      <c r="AR20" s="1366"/>
      <c r="AS20" s="1366"/>
      <c r="AT20" s="1366"/>
      <c r="AU20" s="1370" t="s">
        <v>422</v>
      </c>
      <c r="AV20" s="1366"/>
      <c r="AW20" s="1370" t="s">
        <v>423</v>
      </c>
      <c r="AX20" s="1366"/>
      <c r="AY20" s="1366"/>
      <c r="AZ20" s="1366"/>
      <c r="BA20" s="1366"/>
      <c r="BB20" s="1370" t="s">
        <v>422</v>
      </c>
      <c r="BC20" s="1366"/>
      <c r="BD20" s="1370" t="s">
        <v>423</v>
      </c>
      <c r="BE20" s="1366"/>
      <c r="BF20" s="1366"/>
      <c r="BG20" s="1366"/>
      <c r="BH20" s="1366"/>
      <c r="BI20" s="1370" t="s">
        <v>422</v>
      </c>
      <c r="BJ20" s="1366"/>
      <c r="BK20" s="1370" t="s">
        <v>423</v>
      </c>
      <c r="BL20" s="1366"/>
      <c r="BM20" s="1366"/>
      <c r="BN20" s="1366"/>
      <c r="BO20" s="1366"/>
      <c r="BP20" s="1370" t="s">
        <v>422</v>
      </c>
      <c r="BQ20" s="1366"/>
      <c r="BR20" s="1370" t="s">
        <v>423</v>
      </c>
      <c r="BS20" s="1366"/>
      <c r="BT20" s="1366"/>
      <c r="BU20" s="1366"/>
      <c r="BV20" s="1366"/>
      <c r="BW20" s="1370" t="s">
        <v>422</v>
      </c>
      <c r="BX20" s="1366"/>
      <c r="BY20" s="1370" t="s">
        <v>423</v>
      </c>
      <c r="BZ20" s="1366"/>
      <c r="CA20" s="1366"/>
      <c r="CB20" s="1366"/>
      <c r="CC20" s="1366"/>
      <c r="CD20" s="1370" t="s">
        <v>422</v>
      </c>
      <c r="CE20" s="1366"/>
      <c r="CF20" s="1370" t="s">
        <v>423</v>
      </c>
      <c r="CG20" s="1366"/>
      <c r="CH20" s="1366"/>
      <c r="CI20" s="1366"/>
      <c r="CJ20" s="1366"/>
      <c r="CK20" s="1370" t="s">
        <v>422</v>
      </c>
      <c r="CL20" s="1366"/>
      <c r="CM20" s="1370" t="s">
        <v>423</v>
      </c>
      <c r="CN20" s="1366"/>
      <c r="CO20" s="1366"/>
      <c r="CP20" s="1366"/>
      <c r="CQ20" s="1366"/>
      <c r="CR20" s="1370" t="s">
        <v>422</v>
      </c>
      <c r="CS20" s="1366"/>
      <c r="CT20" s="1370" t="s">
        <v>423</v>
      </c>
      <c r="DB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DB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DB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DB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DB24" s="1155">
        <v>14</v>
      </c>
    </row>
    <row customHeight="1" ht="14.699999999999998">
      <c r="Q25" s="376"/>
      <c r="R25" s="376"/>
      <c r="S25" s="2249" t="str">
        <f>IF(org=0,"Не определено",org)</f>
        <v>ООО "Водоканал"</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DB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509"/>
      <c r="DB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2251" t="str">
        <f>IF(TITLE_NAME_OR_PR_CHANGE="",IF(TITLE_NAME_OR_PR="","",TITLE_NAME_OR_PR),TITLE_NAME_OR_PR_CHANGE)</f>
        <v/>
      </c>
      <c r="AY27" s="2251"/>
      <c r="AZ27" s="2251"/>
      <c r="BA27" s="2251"/>
      <c r="BB27" s="2251"/>
      <c r="BC27" s="2251"/>
      <c r="BD27" s="1635"/>
      <c r="BE27" s="2251" t="str">
        <f>IF(TITLE_NAME_OR_PR_CHANGE="",IF(TITLE_NAME_OR_PR="","",TITLE_NAME_OR_PR),TITLE_NAME_OR_PR_CHANGE)</f>
        <v/>
      </c>
      <c r="BF27" s="2251"/>
      <c r="BG27" s="2251"/>
      <c r="BH27" s="2251"/>
      <c r="BI27" s="2251"/>
      <c r="BJ27" s="2251"/>
      <c r="BK27" s="1635"/>
      <c r="BL27" s="2251" t="str">
        <f>IF(TITLE_NAME_OR_PR_CHANGE="",IF(TITLE_NAME_OR_PR="","",TITLE_NAME_OR_PR),TITLE_NAME_OR_PR_CHANGE)</f>
        <v/>
      </c>
      <c r="BM27" s="2251"/>
      <c r="BN27" s="2251"/>
      <c r="BO27" s="2251"/>
      <c r="BP27" s="2251"/>
      <c r="BQ27" s="2251"/>
      <c r="BR27" s="1635"/>
      <c r="BS27" s="2251" t="str">
        <f>IF(TITLE_NAME_OR_PR_CHANGE="",IF(TITLE_NAME_OR_PR="","",TITLE_NAME_OR_PR),TITLE_NAME_OR_PR_CHANGE)</f>
        <v/>
      </c>
      <c r="BT27" s="2251"/>
      <c r="BU27" s="2251"/>
      <c r="BV27" s="2251"/>
      <c r="BW27" s="2251"/>
      <c r="BX27" s="2251"/>
      <c r="BY27" s="1635"/>
      <c r="BZ27" s="2251" t="str">
        <f>IF(TITLE_NAME_OR_PR_CHANGE="",IF(TITLE_NAME_OR_PR="","",TITLE_NAME_OR_PR),TITLE_NAME_OR_PR_CHANGE)</f>
        <v/>
      </c>
      <c r="CA27" s="2251"/>
      <c r="CB27" s="2251"/>
      <c r="CC27" s="2251"/>
      <c r="CD27" s="2251"/>
      <c r="CE27" s="2251"/>
      <c r="CF27" s="1635"/>
      <c r="CG27" s="2251" t="str">
        <f>IF(TITLE_NAME_OR_PR_CHANGE="",IF(TITLE_NAME_OR_PR="","",TITLE_NAME_OR_PR),TITLE_NAME_OR_PR_CHANGE)</f>
        <v/>
      </c>
      <c r="CH27" s="2251"/>
      <c r="CI27" s="2251"/>
      <c r="CJ27" s="2251"/>
      <c r="CK27" s="2251"/>
      <c r="CL27" s="2251"/>
      <c r="CM27" s="1635"/>
      <c r="CN27" s="2251" t="str">
        <f>IF(TITLE_NAME_OR_PR_CHANGE="",IF(TITLE_NAME_OR_PR="","",TITLE_NAME_OR_PR),TITLE_NAME_OR_PR_CHANGE)</f>
        <v/>
      </c>
      <c r="CO27" s="2251"/>
      <c r="CP27" s="2251"/>
      <c r="CQ27" s="2251"/>
      <c r="CR27" s="2251"/>
      <c r="CS27" s="2251"/>
      <c r="CT27" s="1635"/>
      <c r="CU27" s="326"/>
      <c r="CV27" s="280"/>
      <c r="CW27" s="368"/>
      <c r="CX27" s="368"/>
      <c r="CY27" s="368"/>
      <c r="CZ27" s="368"/>
      <c r="DA27" s="368"/>
      <c r="DB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45777.38216435185</v>
      </c>
      <c r="W28" s="2264"/>
      <c r="X28" s="2264"/>
      <c r="Y28" s="2264"/>
      <c r="Z28" s="2264"/>
      <c r="AA28" s="2264"/>
      <c r="AB28" s="326"/>
      <c r="AC28" s="2264" t="str">
        <f>IF(TITLE_DATE_PR_CHANGE="",IF(TITLE_DATE_PR="","",TITLE_DATE_PR),TITLE_DATE_PR_CHANGE)</f>
        <v>45777.38216435185</v>
      </c>
      <c r="AD28" s="2264"/>
      <c r="AE28" s="2264"/>
      <c r="AF28" s="2264"/>
      <c r="AG28" s="2264"/>
      <c r="AH28" s="2264"/>
      <c r="AI28" s="326"/>
      <c r="AJ28" s="2264" t="str">
        <f>IF(TITLE_DATE_PR_CHANGE="",IF(TITLE_DATE_PR="","",TITLE_DATE_PR),TITLE_DATE_PR_CHANGE)</f>
        <v>45777.38216435185</v>
      </c>
      <c r="AK28" s="2264"/>
      <c r="AL28" s="2264"/>
      <c r="AM28" s="2264"/>
      <c r="AN28" s="2264"/>
      <c r="AO28" s="2264"/>
      <c r="AP28" s="1635"/>
      <c r="AQ28" s="2264" t="str">
        <f>IF(TITLE_DATE_PR_CHANGE="",IF(TITLE_DATE_PR="","",TITLE_DATE_PR),TITLE_DATE_PR_CHANGE)</f>
        <v>45777.38216435185</v>
      </c>
      <c r="AR28" s="2264"/>
      <c r="AS28" s="2264"/>
      <c r="AT28" s="2264"/>
      <c r="AU28" s="2264"/>
      <c r="AV28" s="2264"/>
      <c r="AW28" s="1635"/>
      <c r="AX28" s="2264" t="str">
        <f>IF(TITLE_DATE_PR_CHANGE="",IF(TITLE_DATE_PR="","",TITLE_DATE_PR),TITLE_DATE_PR_CHANGE)</f>
        <v>45777.38216435185</v>
      </c>
      <c r="AY28" s="2264"/>
      <c r="AZ28" s="2264"/>
      <c r="BA28" s="2264"/>
      <c r="BB28" s="2264"/>
      <c r="BC28" s="2264"/>
      <c r="BD28" s="1635"/>
      <c r="BE28" s="2264" t="str">
        <f>IF(TITLE_DATE_PR_CHANGE="",IF(TITLE_DATE_PR="","",TITLE_DATE_PR),TITLE_DATE_PR_CHANGE)</f>
        <v>45777.38216435185</v>
      </c>
      <c r="BF28" s="2264"/>
      <c r="BG28" s="2264"/>
      <c r="BH28" s="2264"/>
      <c r="BI28" s="2264"/>
      <c r="BJ28" s="2264"/>
      <c r="BK28" s="1635"/>
      <c r="BL28" s="2264" t="str">
        <f>IF(TITLE_DATE_PR_CHANGE="",IF(TITLE_DATE_PR="","",TITLE_DATE_PR),TITLE_DATE_PR_CHANGE)</f>
        <v>45777.38216435185</v>
      </c>
      <c r="BM28" s="2264"/>
      <c r="BN28" s="2264"/>
      <c r="BO28" s="2264"/>
      <c r="BP28" s="2264"/>
      <c r="BQ28" s="2264"/>
      <c r="BR28" s="1635"/>
      <c r="BS28" s="2264" t="str">
        <f>IF(TITLE_DATE_PR_CHANGE="",IF(TITLE_DATE_PR="","",TITLE_DATE_PR),TITLE_DATE_PR_CHANGE)</f>
        <v>45777.38216435185</v>
      </c>
      <c r="BT28" s="2264"/>
      <c r="BU28" s="2264"/>
      <c r="BV28" s="2264"/>
      <c r="BW28" s="2264"/>
      <c r="BX28" s="2264"/>
      <c r="BY28" s="1635"/>
      <c r="BZ28" s="2264" t="str">
        <f>IF(TITLE_DATE_PR_CHANGE="",IF(TITLE_DATE_PR="","",TITLE_DATE_PR),TITLE_DATE_PR_CHANGE)</f>
        <v>45777.38216435185</v>
      </c>
      <c r="CA28" s="2264"/>
      <c r="CB28" s="2264"/>
      <c r="CC28" s="2264"/>
      <c r="CD28" s="2264"/>
      <c r="CE28" s="2264"/>
      <c r="CF28" s="1635"/>
      <c r="CG28" s="2264" t="str">
        <f>IF(TITLE_DATE_PR_CHANGE="",IF(TITLE_DATE_PR="","",TITLE_DATE_PR),TITLE_DATE_PR_CHANGE)</f>
        <v>45777.38216435185</v>
      </c>
      <c r="CH28" s="2264"/>
      <c r="CI28" s="2264"/>
      <c r="CJ28" s="2264"/>
      <c r="CK28" s="2264"/>
      <c r="CL28" s="2264"/>
      <c r="CM28" s="1635"/>
      <c r="CN28" s="2264" t="str">
        <f>IF(TITLE_DATE_PR_CHANGE="",IF(TITLE_DATE_PR="","",TITLE_DATE_PR),TITLE_DATE_PR_CHANGE)</f>
        <v>45777.38216435185</v>
      </c>
      <c r="CO28" s="2264"/>
      <c r="CP28" s="2264"/>
      <c r="CQ28" s="2264"/>
      <c r="CR28" s="2264"/>
      <c r="CS28" s="2264"/>
      <c r="CT28" s="1635"/>
      <c r="CU28" s="326"/>
      <c r="CV28" s="280"/>
      <c r="CW28" s="368"/>
      <c r="CX28" s="368"/>
      <c r="CY28" s="368"/>
      <c r="CZ28" s="368"/>
      <c r="DA28" s="368"/>
      <c r="DB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395</v>
      </c>
      <c r="W29" s="2251"/>
      <c r="X29" s="2251"/>
      <c r="Y29" s="2251"/>
      <c r="Z29" s="2251"/>
      <c r="AA29" s="2251"/>
      <c r="AB29" s="326"/>
      <c r="AC29" s="2251" t="str">
        <f>IF(TITLE_NUMBER_PR_CHANGE="",IF(TITLE_NUMBER_PR="","",TITLE_NUMBER_PR),TITLE_NUMBER_PR_CHANGE)</f>
        <v>395</v>
      </c>
      <c r="AD29" s="2251"/>
      <c r="AE29" s="2251"/>
      <c r="AF29" s="2251"/>
      <c r="AG29" s="2251"/>
      <c r="AH29" s="2251"/>
      <c r="AI29" s="326"/>
      <c r="AJ29" s="2251" t="str">
        <f>IF(TITLE_NUMBER_PR_CHANGE="",IF(TITLE_NUMBER_PR="","",TITLE_NUMBER_PR),TITLE_NUMBER_PR_CHANGE)</f>
        <v>395</v>
      </c>
      <c r="AK29" s="2251"/>
      <c r="AL29" s="2251"/>
      <c r="AM29" s="2251"/>
      <c r="AN29" s="2251"/>
      <c r="AO29" s="2251"/>
      <c r="AP29" s="1635"/>
      <c r="AQ29" s="2251" t="str">
        <f>IF(TITLE_NUMBER_PR_CHANGE="",IF(TITLE_NUMBER_PR="","",TITLE_NUMBER_PR),TITLE_NUMBER_PR_CHANGE)</f>
        <v>395</v>
      </c>
      <c r="AR29" s="2251"/>
      <c r="AS29" s="2251"/>
      <c r="AT29" s="2251"/>
      <c r="AU29" s="2251"/>
      <c r="AV29" s="2251"/>
      <c r="AW29" s="1635"/>
      <c r="AX29" s="2251" t="str">
        <f>IF(TITLE_NUMBER_PR_CHANGE="",IF(TITLE_NUMBER_PR="","",TITLE_NUMBER_PR),TITLE_NUMBER_PR_CHANGE)</f>
        <v>395</v>
      </c>
      <c r="AY29" s="2251"/>
      <c r="AZ29" s="2251"/>
      <c r="BA29" s="2251"/>
      <c r="BB29" s="2251"/>
      <c r="BC29" s="2251"/>
      <c r="BD29" s="1635"/>
      <c r="BE29" s="2251" t="str">
        <f>IF(TITLE_NUMBER_PR_CHANGE="",IF(TITLE_NUMBER_PR="","",TITLE_NUMBER_PR),TITLE_NUMBER_PR_CHANGE)</f>
        <v>395</v>
      </c>
      <c r="BF29" s="2251"/>
      <c r="BG29" s="2251"/>
      <c r="BH29" s="2251"/>
      <c r="BI29" s="2251"/>
      <c r="BJ29" s="2251"/>
      <c r="BK29" s="1635"/>
      <c r="BL29" s="2251" t="str">
        <f>IF(TITLE_NUMBER_PR_CHANGE="",IF(TITLE_NUMBER_PR="","",TITLE_NUMBER_PR),TITLE_NUMBER_PR_CHANGE)</f>
        <v>395</v>
      </c>
      <c r="BM29" s="2251"/>
      <c r="BN29" s="2251"/>
      <c r="BO29" s="2251"/>
      <c r="BP29" s="2251"/>
      <c r="BQ29" s="2251"/>
      <c r="BR29" s="1635"/>
      <c r="BS29" s="2251" t="str">
        <f>IF(TITLE_NUMBER_PR_CHANGE="",IF(TITLE_NUMBER_PR="","",TITLE_NUMBER_PR),TITLE_NUMBER_PR_CHANGE)</f>
        <v>395</v>
      </c>
      <c r="BT29" s="2251"/>
      <c r="BU29" s="2251"/>
      <c r="BV29" s="2251"/>
      <c r="BW29" s="2251"/>
      <c r="BX29" s="2251"/>
      <c r="BY29" s="1635"/>
      <c r="BZ29" s="2251" t="str">
        <f>IF(TITLE_NUMBER_PR_CHANGE="",IF(TITLE_NUMBER_PR="","",TITLE_NUMBER_PR),TITLE_NUMBER_PR_CHANGE)</f>
        <v>395</v>
      </c>
      <c r="CA29" s="2251"/>
      <c r="CB29" s="2251"/>
      <c r="CC29" s="2251"/>
      <c r="CD29" s="2251"/>
      <c r="CE29" s="2251"/>
      <c r="CF29" s="1635"/>
      <c r="CG29" s="2251" t="str">
        <f>IF(TITLE_NUMBER_PR_CHANGE="",IF(TITLE_NUMBER_PR="","",TITLE_NUMBER_PR),TITLE_NUMBER_PR_CHANGE)</f>
        <v>395</v>
      </c>
      <c r="CH29" s="2251"/>
      <c r="CI29" s="2251"/>
      <c r="CJ29" s="2251"/>
      <c r="CK29" s="2251"/>
      <c r="CL29" s="2251"/>
      <c r="CM29" s="1635"/>
      <c r="CN29" s="2251" t="str">
        <f>IF(TITLE_NUMBER_PR_CHANGE="",IF(TITLE_NUMBER_PR="","",TITLE_NUMBER_PR),TITLE_NUMBER_PR_CHANGE)</f>
        <v>395</v>
      </c>
      <c r="CO29" s="2251"/>
      <c r="CP29" s="2251"/>
      <c r="CQ29" s="2251"/>
      <c r="CR29" s="2251"/>
      <c r="CS29" s="2251"/>
      <c r="CT29" s="1635"/>
      <c r="CU29" s="326"/>
      <c r="CV29" s="280"/>
      <c r="CW29" s="368"/>
      <c r="CX29" s="368"/>
      <c r="CY29" s="368"/>
      <c r="CZ29" s="368"/>
      <c r="DA29" s="368"/>
      <c r="DB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2251" t="str">
        <f>IF(TITLE_IST_PUB_CHANGE="",IF(TITLE_IST_PUB="","",TITLE_IST_PUB),TITLE_IST_PUB_CHANGE)</f>
        <v/>
      </c>
      <c r="AY30" s="2251"/>
      <c r="AZ30" s="2251"/>
      <c r="BA30" s="2251"/>
      <c r="BB30" s="2251"/>
      <c r="BC30" s="2251"/>
      <c r="BD30" s="1635"/>
      <c r="BE30" s="2251" t="str">
        <f>IF(TITLE_IST_PUB_CHANGE="",IF(TITLE_IST_PUB="","",TITLE_IST_PUB),TITLE_IST_PUB_CHANGE)</f>
        <v/>
      </c>
      <c r="BF30" s="2251"/>
      <c r="BG30" s="2251"/>
      <c r="BH30" s="2251"/>
      <c r="BI30" s="2251"/>
      <c r="BJ30" s="2251"/>
      <c r="BK30" s="1635"/>
      <c r="BL30" s="2251" t="str">
        <f>IF(TITLE_IST_PUB_CHANGE="",IF(TITLE_IST_PUB="","",TITLE_IST_PUB),TITLE_IST_PUB_CHANGE)</f>
        <v/>
      </c>
      <c r="BM30" s="2251"/>
      <c r="BN30" s="2251"/>
      <c r="BO30" s="2251"/>
      <c r="BP30" s="2251"/>
      <c r="BQ30" s="2251"/>
      <c r="BR30" s="1635"/>
      <c r="BS30" s="2251" t="str">
        <f>IF(TITLE_IST_PUB_CHANGE="",IF(TITLE_IST_PUB="","",TITLE_IST_PUB),TITLE_IST_PUB_CHANGE)</f>
        <v/>
      </c>
      <c r="BT30" s="2251"/>
      <c r="BU30" s="2251"/>
      <c r="BV30" s="2251"/>
      <c r="BW30" s="2251"/>
      <c r="BX30" s="2251"/>
      <c r="BY30" s="1635"/>
      <c r="BZ30" s="2251" t="str">
        <f>IF(TITLE_IST_PUB_CHANGE="",IF(TITLE_IST_PUB="","",TITLE_IST_PUB),TITLE_IST_PUB_CHANGE)</f>
        <v/>
      </c>
      <c r="CA30" s="2251"/>
      <c r="CB30" s="2251"/>
      <c r="CC30" s="2251"/>
      <c r="CD30" s="2251"/>
      <c r="CE30" s="2251"/>
      <c r="CF30" s="1635"/>
      <c r="CG30" s="2251" t="str">
        <f>IF(TITLE_IST_PUB_CHANGE="",IF(TITLE_IST_PUB="","",TITLE_IST_PUB),TITLE_IST_PUB_CHANGE)</f>
        <v/>
      </c>
      <c r="CH30" s="2251"/>
      <c r="CI30" s="2251"/>
      <c r="CJ30" s="2251"/>
      <c r="CK30" s="2251"/>
      <c r="CL30" s="2251"/>
      <c r="CM30" s="1635"/>
      <c r="CN30" s="2251" t="str">
        <f>IF(TITLE_IST_PUB_CHANGE="",IF(TITLE_IST_PUB="","",TITLE_IST_PUB),TITLE_IST_PUB_CHANGE)</f>
        <v/>
      </c>
      <c r="CO30" s="2251"/>
      <c r="CP30" s="2251"/>
      <c r="CQ30" s="2251"/>
      <c r="CR30" s="2251"/>
      <c r="CS30" s="2251"/>
      <c r="CT30" s="1635"/>
      <c r="CU30" s="326"/>
      <c r="CV30" s="280"/>
      <c r="CW30" s="368"/>
      <c r="CX30" s="368"/>
      <c r="CY30" s="368"/>
      <c r="CZ30" s="368"/>
      <c r="DA30" s="368"/>
      <c r="DB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509"/>
      <c r="DB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45777.38216435185</v>
      </c>
      <c r="W32" s="2264"/>
      <c r="X32" s="2264"/>
      <c r="Y32" s="2264"/>
      <c r="Z32" s="2264"/>
      <c r="AA32" s="2264"/>
      <c r="AB32" s="326"/>
      <c r="AC32" s="2264" t="str">
        <f>IF(TITLE_DATE_PR_CHANGE="",IF(TITLE_DATE_PR="","",TITLE_DATE_PR),TITLE_DATE_PR_CHANGE)</f>
        <v>45777.38216435185</v>
      </c>
      <c r="AD32" s="2264"/>
      <c r="AE32" s="2264"/>
      <c r="AF32" s="2264"/>
      <c r="AG32" s="2264"/>
      <c r="AH32" s="2264"/>
      <c r="AI32" s="326"/>
      <c r="AJ32" s="2264" t="str">
        <f>IF(TITLE_DATE_PR_CHANGE="",IF(TITLE_DATE_PR="","",TITLE_DATE_PR),TITLE_DATE_PR_CHANGE)</f>
        <v>45777.38216435185</v>
      </c>
      <c r="AK32" s="2264"/>
      <c r="AL32" s="2264"/>
      <c r="AM32" s="2264"/>
      <c r="AN32" s="2264"/>
      <c r="AO32" s="2264"/>
      <c r="AP32" s="1635"/>
      <c r="AQ32" s="2264" t="str">
        <f>IF(TITLE_DATE_PR_CHANGE="",IF(TITLE_DATE_PR="","",TITLE_DATE_PR),TITLE_DATE_PR_CHANGE)</f>
        <v>45777.38216435185</v>
      </c>
      <c r="AR32" s="2264"/>
      <c r="AS32" s="2264"/>
      <c r="AT32" s="2264"/>
      <c r="AU32" s="2264"/>
      <c r="AV32" s="2264"/>
      <c r="AW32" s="1635"/>
      <c r="AX32" s="2264" t="str">
        <f>IF(TITLE_DATE_PR_CHANGE="",IF(TITLE_DATE_PR="","",TITLE_DATE_PR),TITLE_DATE_PR_CHANGE)</f>
        <v>45777.38216435185</v>
      </c>
      <c r="AY32" s="2264"/>
      <c r="AZ32" s="2264"/>
      <c r="BA32" s="2264"/>
      <c r="BB32" s="2264"/>
      <c r="BC32" s="2264"/>
      <c r="BD32" s="1635"/>
      <c r="BE32" s="2264" t="str">
        <f>IF(TITLE_DATE_PR_CHANGE="",IF(TITLE_DATE_PR="","",TITLE_DATE_PR),TITLE_DATE_PR_CHANGE)</f>
        <v>45777.38216435185</v>
      </c>
      <c r="BF32" s="2264"/>
      <c r="BG32" s="2264"/>
      <c r="BH32" s="2264"/>
      <c r="BI32" s="2264"/>
      <c r="BJ32" s="2264"/>
      <c r="BK32" s="1635"/>
      <c r="BL32" s="2264" t="str">
        <f>IF(TITLE_DATE_PR_CHANGE="",IF(TITLE_DATE_PR="","",TITLE_DATE_PR),TITLE_DATE_PR_CHANGE)</f>
        <v>45777.38216435185</v>
      </c>
      <c r="BM32" s="2264"/>
      <c r="BN32" s="2264"/>
      <c r="BO32" s="2264"/>
      <c r="BP32" s="2264"/>
      <c r="BQ32" s="2264"/>
      <c r="BR32" s="1635"/>
      <c r="BS32" s="2264" t="str">
        <f>IF(TITLE_DATE_PR_CHANGE="",IF(TITLE_DATE_PR="","",TITLE_DATE_PR),TITLE_DATE_PR_CHANGE)</f>
        <v>45777.38216435185</v>
      </c>
      <c r="BT32" s="2264"/>
      <c r="BU32" s="2264"/>
      <c r="BV32" s="2264"/>
      <c r="BW32" s="2264"/>
      <c r="BX32" s="2264"/>
      <c r="BY32" s="1635"/>
      <c r="BZ32" s="2264" t="str">
        <f>IF(TITLE_DATE_PR_CHANGE="",IF(TITLE_DATE_PR="","",TITLE_DATE_PR),TITLE_DATE_PR_CHANGE)</f>
        <v>45777.38216435185</v>
      </c>
      <c r="CA32" s="2264"/>
      <c r="CB32" s="2264"/>
      <c r="CC32" s="2264"/>
      <c r="CD32" s="2264"/>
      <c r="CE32" s="2264"/>
      <c r="CF32" s="1635"/>
      <c r="CG32" s="2264" t="str">
        <f>IF(TITLE_DATE_PR_CHANGE="",IF(TITLE_DATE_PR="","",TITLE_DATE_PR),TITLE_DATE_PR_CHANGE)</f>
        <v>45777.38216435185</v>
      </c>
      <c r="CH32" s="2264"/>
      <c r="CI32" s="2264"/>
      <c r="CJ32" s="2264"/>
      <c r="CK32" s="2264"/>
      <c r="CL32" s="2264"/>
      <c r="CM32" s="1635"/>
      <c r="CN32" s="2264" t="str">
        <f>IF(TITLE_DATE_PR_CHANGE="",IF(TITLE_DATE_PR="","",TITLE_DATE_PR),TITLE_DATE_PR_CHANGE)</f>
        <v>45777.38216435185</v>
      </c>
      <c r="CO32" s="2264"/>
      <c r="CP32" s="2264"/>
      <c r="CQ32" s="2264"/>
      <c r="CR32" s="2264"/>
      <c r="CS32" s="2264"/>
      <c r="CT32" s="1635"/>
      <c r="CU32" s="326"/>
      <c r="CV32" s="280"/>
      <c r="CW32" s="368"/>
      <c r="CX32" s="368"/>
      <c r="CY32" s="368"/>
      <c r="CZ32" s="368"/>
      <c r="DA32" s="368"/>
      <c r="DB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395</v>
      </c>
      <c r="W33" s="2251"/>
      <c r="X33" s="2251"/>
      <c r="Y33" s="2251"/>
      <c r="Z33" s="2251"/>
      <c r="AA33" s="2251"/>
      <c r="AB33" s="326"/>
      <c r="AC33" s="2251" t="str">
        <f>IF(TITLE_NUMBER_PR_CHANGE="",IF(TITLE_NUMBER_PR="","",TITLE_NUMBER_PR),TITLE_NUMBER_PR_CHANGE)</f>
        <v>395</v>
      </c>
      <c r="AD33" s="2251"/>
      <c r="AE33" s="2251"/>
      <c r="AF33" s="2251"/>
      <c r="AG33" s="2251"/>
      <c r="AH33" s="2251"/>
      <c r="AI33" s="326"/>
      <c r="AJ33" s="2251" t="str">
        <f>IF(TITLE_NUMBER_PR_CHANGE="",IF(TITLE_NUMBER_PR="","",TITLE_NUMBER_PR),TITLE_NUMBER_PR_CHANGE)</f>
        <v>395</v>
      </c>
      <c r="AK33" s="2251"/>
      <c r="AL33" s="2251"/>
      <c r="AM33" s="2251"/>
      <c r="AN33" s="2251"/>
      <c r="AO33" s="2251"/>
      <c r="AP33" s="1635"/>
      <c r="AQ33" s="2251" t="str">
        <f>IF(TITLE_NUMBER_PR_CHANGE="",IF(TITLE_NUMBER_PR="","",TITLE_NUMBER_PR),TITLE_NUMBER_PR_CHANGE)</f>
        <v>395</v>
      </c>
      <c r="AR33" s="2251"/>
      <c r="AS33" s="2251"/>
      <c r="AT33" s="2251"/>
      <c r="AU33" s="2251"/>
      <c r="AV33" s="2251"/>
      <c r="AW33" s="1635"/>
      <c r="AX33" s="2251" t="str">
        <f>IF(TITLE_NUMBER_PR_CHANGE="",IF(TITLE_NUMBER_PR="","",TITLE_NUMBER_PR),TITLE_NUMBER_PR_CHANGE)</f>
        <v>395</v>
      </c>
      <c r="AY33" s="2251"/>
      <c r="AZ33" s="2251"/>
      <c r="BA33" s="2251"/>
      <c r="BB33" s="2251"/>
      <c r="BC33" s="2251"/>
      <c r="BD33" s="1635"/>
      <c r="BE33" s="2251" t="str">
        <f>IF(TITLE_NUMBER_PR_CHANGE="",IF(TITLE_NUMBER_PR="","",TITLE_NUMBER_PR),TITLE_NUMBER_PR_CHANGE)</f>
        <v>395</v>
      </c>
      <c r="BF33" s="2251"/>
      <c r="BG33" s="2251"/>
      <c r="BH33" s="2251"/>
      <c r="BI33" s="2251"/>
      <c r="BJ33" s="2251"/>
      <c r="BK33" s="1635"/>
      <c r="BL33" s="2251" t="str">
        <f>IF(TITLE_NUMBER_PR_CHANGE="",IF(TITLE_NUMBER_PR="","",TITLE_NUMBER_PR),TITLE_NUMBER_PR_CHANGE)</f>
        <v>395</v>
      </c>
      <c r="BM33" s="2251"/>
      <c r="BN33" s="2251"/>
      <c r="BO33" s="2251"/>
      <c r="BP33" s="2251"/>
      <c r="BQ33" s="2251"/>
      <c r="BR33" s="1635"/>
      <c r="BS33" s="2251" t="str">
        <f>IF(TITLE_NUMBER_PR_CHANGE="",IF(TITLE_NUMBER_PR="","",TITLE_NUMBER_PR),TITLE_NUMBER_PR_CHANGE)</f>
        <v>395</v>
      </c>
      <c r="BT33" s="2251"/>
      <c r="BU33" s="2251"/>
      <c r="BV33" s="2251"/>
      <c r="BW33" s="2251"/>
      <c r="BX33" s="2251"/>
      <c r="BY33" s="1635"/>
      <c r="BZ33" s="2251" t="str">
        <f>IF(TITLE_NUMBER_PR_CHANGE="",IF(TITLE_NUMBER_PR="","",TITLE_NUMBER_PR),TITLE_NUMBER_PR_CHANGE)</f>
        <v>395</v>
      </c>
      <c r="CA33" s="2251"/>
      <c r="CB33" s="2251"/>
      <c r="CC33" s="2251"/>
      <c r="CD33" s="2251"/>
      <c r="CE33" s="2251"/>
      <c r="CF33" s="1635"/>
      <c r="CG33" s="2251" t="str">
        <f>IF(TITLE_NUMBER_PR_CHANGE="",IF(TITLE_NUMBER_PR="","",TITLE_NUMBER_PR),TITLE_NUMBER_PR_CHANGE)</f>
        <v>395</v>
      </c>
      <c r="CH33" s="2251"/>
      <c r="CI33" s="2251"/>
      <c r="CJ33" s="2251"/>
      <c r="CK33" s="2251"/>
      <c r="CL33" s="2251"/>
      <c r="CM33" s="1635"/>
      <c r="CN33" s="2251" t="str">
        <f>IF(TITLE_NUMBER_PR_CHANGE="",IF(TITLE_NUMBER_PR="","",TITLE_NUMBER_PR),TITLE_NUMBER_PR_CHANGE)</f>
        <v>395</v>
      </c>
      <c r="CO33" s="2251"/>
      <c r="CP33" s="2251"/>
      <c r="CQ33" s="2251"/>
      <c r="CR33" s="2251"/>
      <c r="CS33" s="2251"/>
      <c r="CT33" s="1635"/>
      <c r="CU33" s="326"/>
      <c r="CV33" s="280"/>
      <c r="CW33" s="368"/>
      <c r="CX33" s="368"/>
      <c r="CY33" s="368"/>
      <c r="CZ33" s="368"/>
      <c r="DA33" s="368"/>
      <c r="DB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J34" s="1635"/>
      <c r="AK34" s="1635"/>
      <c r="AL34" s="1635"/>
      <c r="AM34" s="1635"/>
      <c r="AN34" s="1635"/>
      <c r="AO34" s="1635"/>
      <c r="AP34" s="1642" t="s">
        <v>429</v>
      </c>
      <c r="AQ34" s="1635"/>
      <c r="AR34" s="1635"/>
      <c r="AS34" s="1635"/>
      <c r="AT34" s="1635"/>
      <c r="AU34" s="1635"/>
      <c r="AV34" s="1635"/>
      <c r="AW34" s="1642" t="s">
        <v>429</v>
      </c>
      <c r="AX34" s="1635"/>
      <c r="AY34" s="1635"/>
      <c r="AZ34" s="1635"/>
      <c r="BA34" s="1635"/>
      <c r="BB34" s="1635"/>
      <c r="BC34" s="1635"/>
      <c r="BD34" s="1642" t="s">
        <v>429</v>
      </c>
      <c r="BE34" s="1635"/>
      <c r="BF34" s="1635"/>
      <c r="BG34" s="1635"/>
      <c r="BH34" s="1635"/>
      <c r="BI34" s="1635"/>
      <c r="BJ34" s="1635"/>
      <c r="BK34" s="1642" t="s">
        <v>429</v>
      </c>
      <c r="BL34" s="1635"/>
      <c r="BM34" s="1635"/>
      <c r="BN34" s="1635"/>
      <c r="BO34" s="1635"/>
      <c r="BP34" s="1635"/>
      <c r="BQ34" s="1635"/>
      <c r="BR34" s="1642" t="s">
        <v>429</v>
      </c>
      <c r="BS34" s="1635"/>
      <c r="BT34" s="1635"/>
      <c r="BU34" s="1635"/>
      <c r="BV34" s="1635"/>
      <c r="BW34" s="1635"/>
      <c r="BX34" s="1635"/>
      <c r="BY34" s="1642" t="s">
        <v>429</v>
      </c>
      <c r="BZ34" s="1635"/>
      <c r="CA34" s="1635"/>
      <c r="CB34" s="1635"/>
      <c r="CC34" s="1635"/>
      <c r="CD34" s="1635"/>
      <c r="CE34" s="1635"/>
      <c r="CF34" s="1642" t="s">
        <v>429</v>
      </c>
      <c r="CG34" s="1635"/>
      <c r="CH34" s="1635"/>
      <c r="CI34" s="1635"/>
      <c r="CJ34" s="1635"/>
      <c r="CK34" s="1635"/>
      <c r="CL34" s="1635"/>
      <c r="CM34" s="1642" t="s">
        <v>429</v>
      </c>
      <c r="CN34" s="1635"/>
      <c r="CO34" s="1635"/>
      <c r="CP34" s="1635"/>
      <c r="CQ34" s="1635"/>
      <c r="CR34" s="1635"/>
      <c r="CS34" s="1635"/>
      <c r="CT34" s="1642" t="s">
        <v>429</v>
      </c>
      <c r="CW34" s="368"/>
      <c r="CX34" s="368"/>
      <c r="CY34" s="368"/>
      <c r="CZ34" s="368"/>
      <c r="DA34" s="368"/>
      <c r="DB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490</v>
      </c>
      <c r="AK35" s="2252"/>
      <c r="AL35" s="2252"/>
      <c r="AM35" s="2252"/>
      <c r="AN35" s="2252"/>
      <c r="AO35" s="2252"/>
      <c r="AP35" s="2252"/>
      <c r="AQ35" s="2252" t="s">
        <v>490</v>
      </c>
      <c r="AR35" s="2252"/>
      <c r="AS35" s="2252"/>
      <c r="AT35" s="2252"/>
      <c r="AU35" s="2252"/>
      <c r="AV35" s="2252"/>
      <c r="AW35" s="2252"/>
      <c r="AX35" s="2252" t="s">
        <v>490</v>
      </c>
      <c r="AY35" s="2252"/>
      <c r="AZ35" s="2252"/>
      <c r="BA35" s="2252"/>
      <c r="BB35" s="2252"/>
      <c r="BC35" s="2252"/>
      <c r="BD35" s="2252"/>
      <c r="BE35" s="2252" t="s">
        <v>490</v>
      </c>
      <c r="BF35" s="2252"/>
      <c r="BG35" s="2252"/>
      <c r="BH35" s="2252"/>
      <c r="BI35" s="2252"/>
      <c r="BJ35" s="2252"/>
      <c r="BK35" s="2252"/>
      <c r="BL35" s="2252" t="s">
        <v>490</v>
      </c>
      <c r="BM35" s="2252"/>
      <c r="BN35" s="2252"/>
      <c r="BO35" s="2252"/>
      <c r="BP35" s="2252"/>
      <c r="BQ35" s="2252"/>
      <c r="BR35" s="2252"/>
      <c r="BS35" s="2252" t="s">
        <v>490</v>
      </c>
      <c r="BT35" s="2252"/>
      <c r="BU35" s="2252"/>
      <c r="BV35" s="2252"/>
      <c r="BW35" s="2252"/>
      <c r="BX35" s="2252"/>
      <c r="BY35" s="2252"/>
      <c r="BZ35" s="2252" t="s">
        <v>490</v>
      </c>
      <c r="CA35" s="2252"/>
      <c r="CB35" s="2252"/>
      <c r="CC35" s="2252"/>
      <c r="CD35" s="2252"/>
      <c r="CE35" s="2252"/>
      <c r="CF35" s="2252"/>
      <c r="CG35" s="2252" t="s">
        <v>490</v>
      </c>
      <c r="CH35" s="2252"/>
      <c r="CI35" s="2252"/>
      <c r="CJ35" s="2252"/>
      <c r="CK35" s="2252"/>
      <c r="CL35" s="2252"/>
      <c r="CM35" s="2252"/>
      <c r="CN35" s="2252" t="s">
        <v>490</v>
      </c>
      <c r="CO35" s="2252"/>
      <c r="CP35" s="2252"/>
      <c r="CQ35" s="2252"/>
      <c r="CR35" s="2252"/>
      <c r="CS35" s="2252"/>
      <c r="CT35" s="2252"/>
      <c r="DB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312" t="s">
        <v>304</v>
      </c>
      <c r="AK36" s="2312"/>
      <c r="AL36" s="2312"/>
      <c r="AM36" s="2312"/>
      <c r="AN36" s="2312"/>
      <c r="AO36" s="2312"/>
      <c r="AP36" s="2312"/>
      <c r="AQ36" s="2312" t="s">
        <v>304</v>
      </c>
      <c r="AR36" s="2312"/>
      <c r="AS36" s="2312"/>
      <c r="AT36" s="2312"/>
      <c r="AU36" s="2312"/>
      <c r="AV36" s="2312"/>
      <c r="AW36" s="2312"/>
      <c r="AX36" s="2312" t="s">
        <v>304</v>
      </c>
      <c r="AY36" s="2312"/>
      <c r="AZ36" s="2312"/>
      <c r="BA36" s="2312"/>
      <c r="BB36" s="2312"/>
      <c r="BC36" s="2312"/>
      <c r="BD36" s="2312"/>
      <c r="BE36" s="2312" t="s">
        <v>304</v>
      </c>
      <c r="BF36" s="2312"/>
      <c r="BG36" s="2312"/>
      <c r="BH36" s="2312"/>
      <c r="BI36" s="2312"/>
      <c r="BJ36" s="2312"/>
      <c r="BK36" s="2312"/>
      <c r="BL36" s="2312" t="s">
        <v>304</v>
      </c>
      <c r="BM36" s="2312"/>
      <c r="BN36" s="2312"/>
      <c r="BO36" s="2312"/>
      <c r="BP36" s="2312"/>
      <c r="BQ36" s="2312"/>
      <c r="BR36" s="2312"/>
      <c r="BS36" s="2312" t="s">
        <v>304</v>
      </c>
      <c r="BT36" s="2312"/>
      <c r="BU36" s="2312"/>
      <c r="BV36" s="2312"/>
      <c r="BW36" s="2312"/>
      <c r="BX36" s="2312"/>
      <c r="BY36" s="2312"/>
      <c r="BZ36" s="2312" t="s">
        <v>304</v>
      </c>
      <c r="CA36" s="2312"/>
      <c r="CB36" s="2312"/>
      <c r="CC36" s="2312"/>
      <c r="CD36" s="2312"/>
      <c r="CE36" s="2312"/>
      <c r="CF36" s="2312"/>
      <c r="CG36" s="2312" t="s">
        <v>304</v>
      </c>
      <c r="CH36" s="2312"/>
      <c r="CI36" s="2312"/>
      <c r="CJ36" s="2312"/>
      <c r="CK36" s="2312"/>
      <c r="CL36" s="2312"/>
      <c r="CM36" s="2312"/>
      <c r="CN36" s="2312" t="s">
        <v>304</v>
      </c>
      <c r="CO36" s="2312"/>
      <c r="CP36" s="2312"/>
      <c r="CQ36" s="2312"/>
      <c r="CR36" s="2312"/>
      <c r="CS36" s="2312"/>
      <c r="CT36" s="2312"/>
      <c r="CU36" s="2127"/>
      <c r="CV36" s="2127"/>
      <c r="DB36" s="1155"/>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399" t="s">
        <v>431</v>
      </c>
      <c r="AK37" s="2400"/>
      <c r="AL37" s="2400"/>
      <c r="AM37" s="2400"/>
      <c r="AN37" s="2400"/>
      <c r="AO37" s="2401"/>
      <c r="AP37" s="2277" t="s">
        <v>432</v>
      </c>
      <c r="AQ37" s="2399" t="s">
        <v>431</v>
      </c>
      <c r="AR37" s="2400"/>
      <c r="AS37" s="2400"/>
      <c r="AT37" s="2400"/>
      <c r="AU37" s="2400"/>
      <c r="AV37" s="2401"/>
      <c r="AW37" s="2277" t="s">
        <v>432</v>
      </c>
      <c r="AX37" s="2399" t="s">
        <v>431</v>
      </c>
      <c r="AY37" s="2400"/>
      <c r="AZ37" s="2400"/>
      <c r="BA37" s="2400"/>
      <c r="BB37" s="2400"/>
      <c r="BC37" s="2401"/>
      <c r="BD37" s="2277" t="s">
        <v>432</v>
      </c>
      <c r="BE37" s="2399" t="s">
        <v>431</v>
      </c>
      <c r="BF37" s="2400"/>
      <c r="BG37" s="2400"/>
      <c r="BH37" s="2400"/>
      <c r="BI37" s="2400"/>
      <c r="BJ37" s="2401"/>
      <c r="BK37" s="2277" t="s">
        <v>432</v>
      </c>
      <c r="BL37" s="2399" t="s">
        <v>431</v>
      </c>
      <c r="BM37" s="2400"/>
      <c r="BN37" s="2400"/>
      <c r="BO37" s="2400"/>
      <c r="BP37" s="2400"/>
      <c r="BQ37" s="2401"/>
      <c r="BR37" s="2277" t="s">
        <v>432</v>
      </c>
      <c r="BS37" s="2399" t="s">
        <v>431</v>
      </c>
      <c r="BT37" s="2400"/>
      <c r="BU37" s="2400"/>
      <c r="BV37" s="2400"/>
      <c r="BW37" s="2400"/>
      <c r="BX37" s="2401"/>
      <c r="BY37" s="2277" t="s">
        <v>432</v>
      </c>
      <c r="BZ37" s="2399" t="s">
        <v>431</v>
      </c>
      <c r="CA37" s="2400"/>
      <c r="CB37" s="2400"/>
      <c r="CC37" s="2400"/>
      <c r="CD37" s="2400"/>
      <c r="CE37" s="2401"/>
      <c r="CF37" s="2277" t="s">
        <v>432</v>
      </c>
      <c r="CG37" s="2399" t="s">
        <v>431</v>
      </c>
      <c r="CH37" s="2400"/>
      <c r="CI37" s="2400"/>
      <c r="CJ37" s="2400"/>
      <c r="CK37" s="2400"/>
      <c r="CL37" s="2401"/>
      <c r="CM37" s="2277" t="s">
        <v>432</v>
      </c>
      <c r="CN37" s="2399" t="s">
        <v>431</v>
      </c>
      <c r="CO37" s="2400"/>
      <c r="CP37" s="2400"/>
      <c r="CQ37" s="2400"/>
      <c r="CR37" s="2400"/>
      <c r="CS37" s="2401"/>
      <c r="CT37" s="2277" t="s">
        <v>432</v>
      </c>
      <c r="CU37" s="2280" t="s">
        <v>434</v>
      </c>
      <c r="CV37" s="2127"/>
      <c r="DB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60" t="s">
        <v>491</v>
      </c>
      <c r="AK38" s="2262" t="s">
        <v>437</v>
      </c>
      <c r="AL38" s="2263"/>
      <c r="AM38" s="2262" t="s">
        <v>438</v>
      </c>
      <c r="AN38" s="2269"/>
      <c r="AO38" s="2263"/>
      <c r="AP38" s="2278"/>
      <c r="AQ38" s="2260" t="s">
        <v>491</v>
      </c>
      <c r="AR38" s="2262" t="s">
        <v>437</v>
      </c>
      <c r="AS38" s="2263"/>
      <c r="AT38" s="2262" t="s">
        <v>438</v>
      </c>
      <c r="AU38" s="2269"/>
      <c r="AV38" s="2263"/>
      <c r="AW38" s="2278"/>
      <c r="AX38" s="2260" t="s">
        <v>491</v>
      </c>
      <c r="AY38" s="2262" t="s">
        <v>437</v>
      </c>
      <c r="AZ38" s="2263"/>
      <c r="BA38" s="2262" t="s">
        <v>438</v>
      </c>
      <c r="BB38" s="2269"/>
      <c r="BC38" s="2263"/>
      <c r="BD38" s="2278"/>
      <c r="BE38" s="2260" t="s">
        <v>491</v>
      </c>
      <c r="BF38" s="2262" t="s">
        <v>437</v>
      </c>
      <c r="BG38" s="2263"/>
      <c r="BH38" s="2262" t="s">
        <v>438</v>
      </c>
      <c r="BI38" s="2269"/>
      <c r="BJ38" s="2263"/>
      <c r="BK38" s="2278"/>
      <c r="BL38" s="2260" t="s">
        <v>491</v>
      </c>
      <c r="BM38" s="2262" t="s">
        <v>437</v>
      </c>
      <c r="BN38" s="2263"/>
      <c r="BO38" s="2262" t="s">
        <v>438</v>
      </c>
      <c r="BP38" s="2269"/>
      <c r="BQ38" s="2263"/>
      <c r="BR38" s="2278"/>
      <c r="BS38" s="2260" t="s">
        <v>491</v>
      </c>
      <c r="BT38" s="2262" t="s">
        <v>437</v>
      </c>
      <c r="BU38" s="2263"/>
      <c r="BV38" s="2262" t="s">
        <v>438</v>
      </c>
      <c r="BW38" s="2269"/>
      <c r="BX38" s="2263"/>
      <c r="BY38" s="2278"/>
      <c r="BZ38" s="2260" t="s">
        <v>491</v>
      </c>
      <c r="CA38" s="2262" t="s">
        <v>437</v>
      </c>
      <c r="CB38" s="2263"/>
      <c r="CC38" s="2262" t="s">
        <v>438</v>
      </c>
      <c r="CD38" s="2269"/>
      <c r="CE38" s="2263"/>
      <c r="CF38" s="2278"/>
      <c r="CG38" s="2260" t="s">
        <v>491</v>
      </c>
      <c r="CH38" s="2262" t="s">
        <v>437</v>
      </c>
      <c r="CI38" s="2263"/>
      <c r="CJ38" s="2262" t="s">
        <v>438</v>
      </c>
      <c r="CK38" s="2269"/>
      <c r="CL38" s="2263"/>
      <c r="CM38" s="2278"/>
      <c r="CN38" s="2260" t="s">
        <v>491</v>
      </c>
      <c r="CO38" s="2262" t="s">
        <v>437</v>
      </c>
      <c r="CP38" s="2263"/>
      <c r="CQ38" s="2262" t="s">
        <v>438</v>
      </c>
      <c r="CR38" s="2269"/>
      <c r="CS38" s="2263"/>
      <c r="CT38" s="2278"/>
      <c r="CU38" s="2281"/>
      <c r="CV38" s="2127"/>
      <c r="DB38" s="1155">
        <v>34</v>
      </c>
    </row>
    <row customHeight="1" ht="35.699999999999996">
      <c r="A39" s="1370"/>
      <c r="B39" s="1370" t="s">
        <v>134</v>
      </c>
      <c r="C39" s="1370" t="s">
        <v>135</v>
      </c>
      <c r="D39" s="1370" t="s">
        <v>136</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60" t="s">
        <v>494</v>
      </c>
      <c r="AK39" s="2577" t="s">
        <v>495</v>
      </c>
      <c r="AL39" s="2577" t="s">
        <v>496</v>
      </c>
      <c r="AM39" s="2577" t="s">
        <v>448</v>
      </c>
      <c r="AN39" s="2270" t="s">
        <v>449</v>
      </c>
      <c r="AO39" s="2271"/>
      <c r="AP39" s="2279"/>
      <c r="AQ39" s="2260" t="s">
        <v>494</v>
      </c>
      <c r="AR39" s="2577" t="s">
        <v>495</v>
      </c>
      <c r="AS39" s="2577" t="s">
        <v>496</v>
      </c>
      <c r="AT39" s="2577" t="s">
        <v>448</v>
      </c>
      <c r="AU39" s="2270" t="s">
        <v>449</v>
      </c>
      <c r="AV39" s="2271"/>
      <c r="AW39" s="2279"/>
      <c r="AX39" s="2260" t="s">
        <v>494</v>
      </c>
      <c r="AY39" s="2577" t="s">
        <v>495</v>
      </c>
      <c r="AZ39" s="2577" t="s">
        <v>496</v>
      </c>
      <c r="BA39" s="2577" t="s">
        <v>448</v>
      </c>
      <c r="BB39" s="2270" t="s">
        <v>449</v>
      </c>
      <c r="BC39" s="2271"/>
      <c r="BD39" s="2279"/>
      <c r="BE39" s="2260" t="s">
        <v>494</v>
      </c>
      <c r="BF39" s="2577" t="s">
        <v>495</v>
      </c>
      <c r="BG39" s="2577" t="s">
        <v>496</v>
      </c>
      <c r="BH39" s="2577" t="s">
        <v>448</v>
      </c>
      <c r="BI39" s="2270" t="s">
        <v>449</v>
      </c>
      <c r="BJ39" s="2271"/>
      <c r="BK39" s="2279"/>
      <c r="BL39" s="2260" t="s">
        <v>494</v>
      </c>
      <c r="BM39" s="2577" t="s">
        <v>495</v>
      </c>
      <c r="BN39" s="2577" t="s">
        <v>496</v>
      </c>
      <c r="BO39" s="2577" t="s">
        <v>448</v>
      </c>
      <c r="BP39" s="2270" t="s">
        <v>449</v>
      </c>
      <c r="BQ39" s="2271"/>
      <c r="BR39" s="2279"/>
      <c r="BS39" s="2260" t="s">
        <v>494</v>
      </c>
      <c r="BT39" s="2577" t="s">
        <v>495</v>
      </c>
      <c r="BU39" s="2577" t="s">
        <v>496</v>
      </c>
      <c r="BV39" s="2577" t="s">
        <v>448</v>
      </c>
      <c r="BW39" s="2270" t="s">
        <v>449</v>
      </c>
      <c r="BX39" s="2271"/>
      <c r="BY39" s="2279"/>
      <c r="BZ39" s="2260" t="s">
        <v>494</v>
      </c>
      <c r="CA39" s="2577" t="s">
        <v>495</v>
      </c>
      <c r="CB39" s="2577" t="s">
        <v>496</v>
      </c>
      <c r="CC39" s="2577" t="s">
        <v>448</v>
      </c>
      <c r="CD39" s="2270" t="s">
        <v>449</v>
      </c>
      <c r="CE39" s="2271"/>
      <c r="CF39" s="2279"/>
      <c r="CG39" s="2260" t="s">
        <v>494</v>
      </c>
      <c r="CH39" s="2577" t="s">
        <v>495</v>
      </c>
      <c r="CI39" s="2577" t="s">
        <v>496</v>
      </c>
      <c r="CJ39" s="2577" t="s">
        <v>448</v>
      </c>
      <c r="CK39" s="2270" t="s">
        <v>449</v>
      </c>
      <c r="CL39" s="2271"/>
      <c r="CM39" s="2279"/>
      <c r="CN39" s="2260" t="s">
        <v>494</v>
      </c>
      <c r="CO39" s="2577" t="s">
        <v>495</v>
      </c>
      <c r="CP39" s="2577" t="s">
        <v>496</v>
      </c>
      <c r="CQ39" s="2577" t="s">
        <v>448</v>
      </c>
      <c r="CR39" s="2270" t="s">
        <v>449</v>
      </c>
      <c r="CS39" s="2271"/>
      <c r="CT39" s="2279"/>
      <c r="CU39" s="2282"/>
      <c r="CV39" s="2127"/>
      <c r="DB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2272">
        <f>OFFSET(BS40,0,-1)+1</f>
        <v>45</v>
      </c>
      <c r="BT40" s="2272">
        <f>OFFSET(BT40,0,-1)+1</f>
        <v>46</v>
      </c>
      <c r="BU40" s="2272">
        <f>OFFSET(BU40,0,-1)+1</f>
        <v>47</v>
      </c>
      <c r="BV40" s="2272">
        <f>OFFSET(BV40,0,-1)+1</f>
        <v>48</v>
      </c>
      <c r="BW40" s="2272">
        <f>OFFSET(BW40,0,-1)+1</f>
        <v>49</v>
      </c>
      <c r="BX40" s="2272"/>
      <c r="BY40" s="2272">
        <f>OFFSET(BY40,0,-2)+1</f>
        <v>50</v>
      </c>
      <c r="BZ40" s="2272">
        <f>OFFSET(BZ40,0,-1)+1</f>
        <v>51</v>
      </c>
      <c r="CA40" s="2272">
        <f>OFFSET(CA40,0,-1)+1</f>
        <v>52</v>
      </c>
      <c r="CB40" s="2272">
        <f>OFFSET(CB40,0,-1)+1</f>
        <v>53</v>
      </c>
      <c r="CC40" s="2272">
        <f>OFFSET(CC40,0,-1)+1</f>
        <v>54</v>
      </c>
      <c r="CD40" s="2272">
        <f>OFFSET(CD40,0,-1)+1</f>
        <v>55</v>
      </c>
      <c r="CE40" s="2272"/>
      <c r="CF40" s="2272">
        <f>OFFSET(CF40,0,-2)+1</f>
        <v>56</v>
      </c>
      <c r="CG40" s="2272">
        <f>OFFSET(CG40,0,-1)+1</f>
        <v>57</v>
      </c>
      <c r="CH40" s="2272">
        <f>OFFSET(CH40,0,-1)+1</f>
        <v>58</v>
      </c>
      <c r="CI40" s="2272">
        <f>OFFSET(CI40,0,-1)+1</f>
        <v>59</v>
      </c>
      <c r="CJ40" s="2272">
        <f>OFFSET(CJ40,0,-1)+1</f>
        <v>60</v>
      </c>
      <c r="CK40" s="2272">
        <f>OFFSET(CK40,0,-1)+1</f>
        <v>61</v>
      </c>
      <c r="CL40" s="2272"/>
      <c r="CM40" s="2272">
        <f>OFFSET(CM40,0,-2)+1</f>
        <v>62</v>
      </c>
      <c r="CN40" s="2272">
        <f>OFFSET(CN40,0,-1)+1</f>
        <v>63</v>
      </c>
      <c r="CO40" s="2272">
        <f>OFFSET(CO40,0,-1)+1</f>
        <v>64</v>
      </c>
      <c r="CP40" s="2272">
        <f>OFFSET(CP40,0,-1)+1</f>
        <v>65</v>
      </c>
      <c r="CQ40" s="2272">
        <f>OFFSET(CQ40,0,-1)+1</f>
        <v>66</v>
      </c>
      <c r="CR40" s="2272">
        <f>OFFSET(CR40,0,-1)+1</f>
        <v>67</v>
      </c>
      <c r="CS40" s="2272"/>
      <c r="CT40" s="2272">
        <f>OFFSET(CT40,0,-2)+1</f>
        <v>68</v>
      </c>
      <c r="CU40" s="1245">
        <f>OFFSET(CU40,0,-1)</f>
        <v>68</v>
      </c>
      <c r="CV40" s="1353">
        <f>OFFSET(CV40,0,-1)+1</f>
        <v>69</v>
      </c>
      <c r="CW40" s="511"/>
      <c r="CX40" s="511"/>
      <c r="CY40" s="511"/>
      <c r="CZ40" s="511"/>
      <c r="DA40" s="511"/>
      <c r="DB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тариф на питьевую воду</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2"/>
      <c r="BT41" s="2243"/>
      <c r="BU41" s="2243"/>
      <c r="BV41" s="2243"/>
      <c r="BW41" s="2243"/>
      <c r="BX41" s="2243"/>
      <c r="BY41" s="2244"/>
      <c r="BZ41" s="2242"/>
      <c r="CA41" s="2243"/>
      <c r="CB41" s="2243"/>
      <c r="CC41" s="2243"/>
      <c r="CD41" s="2243"/>
      <c r="CE41" s="2243"/>
      <c r="CF41" s="2244"/>
      <c r="CG41" s="2242"/>
      <c r="CH41" s="2243"/>
      <c r="CI41" s="2243"/>
      <c r="CJ41" s="2243"/>
      <c r="CK41" s="2243"/>
      <c r="CL41" s="2243"/>
      <c r="CM41" s="2244"/>
      <c r="CN41" s="2242"/>
      <c r="CO41" s="2243"/>
      <c r="CP41" s="2243"/>
      <c r="CQ41" s="2243"/>
      <c r="CR41" s="2243"/>
      <c r="CS41" s="2243"/>
      <c r="CT41" s="2244"/>
      <c r="CU41" s="2244"/>
      <c r="CV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00"/>
      <c r="CY41" s="500" t="str">
        <f>IF(T41="","",T41)</f>
        <v>Наименование тарифа</v>
      </c>
      <c r="CZ41" s="500"/>
      <c r="DA41" s="500"/>
      <c r="DB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401</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2"/>
      <c r="BT42" s="2243"/>
      <c r="BU42" s="2243"/>
      <c r="BV42" s="2243"/>
      <c r="BW42" s="2243"/>
      <c r="BX42" s="2243"/>
      <c r="BY42" s="2244"/>
      <c r="BZ42" s="2242"/>
      <c r="CA42" s="2243"/>
      <c r="CB42" s="2243"/>
      <c r="CC42" s="2243"/>
      <c r="CD42" s="2243"/>
      <c r="CE42" s="2243"/>
      <c r="CF42" s="2244"/>
      <c r="CG42" s="2242"/>
      <c r="CH42" s="2243"/>
      <c r="CI42" s="2243"/>
      <c r="CJ42" s="2243"/>
      <c r="CK42" s="2243"/>
      <c r="CL42" s="2243"/>
      <c r="CM42" s="2244"/>
      <c r="CN42" s="2242"/>
      <c r="CO42" s="2243"/>
      <c r="CP42" s="2243"/>
      <c r="CQ42" s="2243"/>
      <c r="CR42" s="2243"/>
      <c r="CS42" s="2243"/>
      <c r="CT42" s="2244"/>
      <c r="CU42" s="2244"/>
      <c r="CV42" s="1258" t="s">
        <v>402</v>
      </c>
      <c r="CX42" s="500"/>
      <c r="CY42" s="500" t="str">
        <f>IF(T42="","",T42)</f>
        <v>Территория действия тарифа</v>
      </c>
      <c r="CZ42" s="500"/>
      <c r="DA42" s="500"/>
      <c r="DB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482</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2"/>
      <c r="BT43" s="2243"/>
      <c r="BU43" s="2243"/>
      <c r="BV43" s="2243"/>
      <c r="BW43" s="2243"/>
      <c r="BX43" s="2243"/>
      <c r="BY43" s="2244"/>
      <c r="BZ43" s="2242"/>
      <c r="CA43" s="2243"/>
      <c r="CB43" s="2243"/>
      <c r="CC43" s="2243"/>
      <c r="CD43" s="2243"/>
      <c r="CE43" s="2243"/>
      <c r="CF43" s="2244"/>
      <c r="CG43" s="2242"/>
      <c r="CH43" s="2243"/>
      <c r="CI43" s="2243"/>
      <c r="CJ43" s="2243"/>
      <c r="CK43" s="2243"/>
      <c r="CL43" s="2243"/>
      <c r="CM43" s="2244"/>
      <c r="CN43" s="2242"/>
      <c r="CO43" s="2243"/>
      <c r="CP43" s="2243"/>
      <c r="CQ43" s="2243"/>
      <c r="CR43" s="2243"/>
      <c r="CS43" s="2243"/>
      <c r="CT43" s="2244"/>
      <c r="CU43" s="2244"/>
      <c r="CV43" s="1258" t="s">
        <v>483</v>
      </c>
      <c r="CX43" s="500"/>
      <c r="CY43" s="500" t="str">
        <f>IF(T43="","",T43)</f>
        <v>Наименование централизованной системы холодного водоснабжения</v>
      </c>
      <c r="CZ43" s="500"/>
      <c r="DA43" s="500"/>
      <c r="DB43" s="1155">
        <v>23</v>
      </c>
    </row>
    <row customHeight="1" ht="24">
      <c r="A44" s="1363" t="s">
        <v>225</v>
      </c>
      <c r="B44" s="1363" t="s">
        <v>226</v>
      </c>
      <c r="C44" s="1363" t="s">
        <v>227</v>
      </c>
      <c r="D44" s="1363" t="s">
        <v>497</v>
      </c>
      <c r="E44" s="2259"/>
      <c r="F44" s="2259"/>
      <c r="G44" s="2259"/>
      <c r="H44" s="2259"/>
      <c r="I44" s="2256" t="str">
        <f>S43&amp;".1"</f>
        <v>1.1.1.1</v>
      </c>
      <c r="J44" s="1363"/>
      <c r="K44" s="1363"/>
      <c r="L44" s="1364"/>
      <c r="P44" s="2257">
        <v>1</v>
      </c>
      <c r="Q44" s="1354"/>
      <c r="R44" s="356"/>
      <c r="S44" s="1358" t="str">
        <f>$I44</f>
        <v>1.1.1.1</v>
      </c>
      <c r="T44" s="285" t="s">
        <v>484</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0"/>
      <c r="BT44" s="2351"/>
      <c r="BU44" s="2351"/>
      <c r="BV44" s="2351"/>
      <c r="BW44" s="2351"/>
      <c r="BX44" s="2351"/>
      <c r="BY44" s="2352"/>
      <c r="BZ44" s="2350"/>
      <c r="CA44" s="2351"/>
      <c r="CB44" s="2351"/>
      <c r="CC44" s="2351"/>
      <c r="CD44" s="2351"/>
      <c r="CE44" s="2351"/>
      <c r="CF44" s="2352"/>
      <c r="CG44" s="2350"/>
      <c r="CH44" s="2351"/>
      <c r="CI44" s="2351"/>
      <c r="CJ44" s="2351"/>
      <c r="CK44" s="2351"/>
      <c r="CL44" s="2351"/>
      <c r="CM44" s="2352"/>
      <c r="CN44" s="2350"/>
      <c r="CO44" s="2351"/>
      <c r="CP44" s="2351"/>
      <c r="CQ44" s="2351"/>
      <c r="CR44" s="2351"/>
      <c r="CS44" s="2351"/>
      <c r="CT44" s="2352"/>
      <c r="CU44" s="2355"/>
      <c r="CV44" s="1258" t="s">
        <v>485</v>
      </c>
      <c r="CX44" s="500"/>
      <c r="CY44" s="500" t="str">
        <f>IF(T44="","",T44)</f>
        <v>Наименование признака дифференциации</v>
      </c>
      <c r="CZ44" s="500"/>
      <c r="DA44" s="500"/>
      <c r="DB44" s="1155">
        <v>23</v>
      </c>
    </row>
    <row customHeight="1" ht="24">
      <c r="A45" s="1363" t="s">
        <v>225</v>
      </c>
      <c r="B45" s="1363" t="s">
        <v>226</v>
      </c>
      <c r="C45" s="1363" t="s">
        <v>227</v>
      </c>
      <c r="D45" s="1363" t="s">
        <v>497</v>
      </c>
      <c r="E45" s="2259"/>
      <c r="F45" s="2259"/>
      <c r="G45" s="2259"/>
      <c r="H45" s="2259"/>
      <c r="I45" s="2286"/>
      <c r="J45" s="2256" t="str">
        <f>I44&amp;".1"</f>
        <v>1.1.1.1.1</v>
      </c>
      <c r="K45" s="1363"/>
      <c r="L45" s="1364" t="s">
        <v>410</v>
      </c>
      <c r="P45" s="2257"/>
      <c r="Q45" s="2257">
        <v>1</v>
      </c>
      <c r="R45" s="357"/>
      <c r="S45" s="1358" t="str">
        <f>$J45</f>
        <v>1.1.1.1.1</v>
      </c>
      <c r="T45" s="286" t="s">
        <v>411</v>
      </c>
      <c r="U45" s="300"/>
      <c r="V45" s="2245"/>
      <c r="W45" s="2246"/>
      <c r="X45" s="2246"/>
      <c r="Y45" s="2246"/>
      <c r="Z45" s="2246"/>
      <c r="AA45" s="2246"/>
      <c r="AB45" s="2247"/>
      <c r="AC45" s="2245" t="s">
        <v>498</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5"/>
      <c r="BT45" s="2246"/>
      <c r="BU45" s="2246"/>
      <c r="BV45" s="2246"/>
      <c r="BW45" s="2246"/>
      <c r="BX45" s="2246"/>
      <c r="BY45" s="2247"/>
      <c r="BZ45" s="2245"/>
      <c r="CA45" s="2246"/>
      <c r="CB45" s="2246"/>
      <c r="CC45" s="2246"/>
      <c r="CD45" s="2246"/>
      <c r="CE45" s="2246"/>
      <c r="CF45" s="2247"/>
      <c r="CG45" s="2245"/>
      <c r="CH45" s="2246"/>
      <c r="CI45" s="2246"/>
      <c r="CJ45" s="2246"/>
      <c r="CK45" s="2246"/>
      <c r="CL45" s="2246"/>
      <c r="CM45" s="2247"/>
      <c r="CN45" s="2245"/>
      <c r="CO45" s="2246"/>
      <c r="CP45" s="2246"/>
      <c r="CQ45" s="2246"/>
      <c r="CR45" s="2246"/>
      <c r="CS45" s="2246"/>
      <c r="CT45" s="2247"/>
      <c r="CU45" s="2247"/>
      <c r="CV45" s="1307" t="s">
        <v>486</v>
      </c>
      <c r="CX45" s="500"/>
      <c r="CY45" s="500" t="str">
        <f>IF(T45="","",T45)</f>
        <v>Группа потребителей</v>
      </c>
      <c r="CZ45" s="500"/>
      <c r="DA45" s="500"/>
      <c r="DB45" s="1155">
        <v>23</v>
      </c>
    </row>
    <row customHeight="1" ht="24">
      <c r="A46" s="1363" t="s">
        <v>225</v>
      </c>
      <c r="B46" s="1363" t="s">
        <v>226</v>
      </c>
      <c r="C46" s="1363" t="s">
        <v>227</v>
      </c>
      <c r="D46" s="1363" t="s">
        <v>497</v>
      </c>
      <c r="E46" s="2259"/>
      <c r="F46" s="2259"/>
      <c r="G46" s="2259"/>
      <c r="H46" s="2259"/>
      <c r="I46" s="2286"/>
      <c r="J46" s="2286"/>
      <c r="K46" s="2256" t="str">
        <f>J45&amp;".1"</f>
        <v>1.1.1.1.1.1</v>
      </c>
      <c r="L46" s="1364"/>
      <c r="P46" s="2257"/>
      <c r="Q46" s="2257"/>
      <c r="R46" s="357">
        <v>1</v>
      </c>
      <c r="S46" s="1358" t="str">
        <f>$K46</f>
        <v>1.1.1.1.1.1</v>
      </c>
      <c r="T46" s="1437" t="s">
        <v>498</v>
      </c>
      <c r="U46" s="300"/>
      <c r="V46" s="751"/>
      <c r="W46" s="751"/>
      <c r="X46" s="1257"/>
      <c r="Y46" s="2602"/>
      <c r="Z46" s="2107" t="s">
        <v>65</v>
      </c>
      <c r="AA46" s="2287"/>
      <c r="AB46" s="2107" t="s">
        <v>65</v>
      </c>
      <c r="AC46" s="751">
        <v>60.95</v>
      </c>
      <c r="AD46" s="751"/>
      <c r="AE46" s="1257"/>
      <c r="AF46" s="2602">
        <v>46023</v>
      </c>
      <c r="AG46" s="2107" t="s">
        <v>65</v>
      </c>
      <c r="AH46" s="2287">
        <v>46203</v>
      </c>
      <c r="AI46" s="2107" t="s">
        <v>65</v>
      </c>
      <c r="AJ46" s="751">
        <v>85.83</v>
      </c>
      <c r="AK46" s="751"/>
      <c r="AL46" s="1257"/>
      <c r="AM46" s="2602">
        <v>46204</v>
      </c>
      <c r="AN46" s="2107" t="s">
        <v>65</v>
      </c>
      <c r="AO46" s="2287">
        <v>46387</v>
      </c>
      <c r="AP46" s="2107" t="s">
        <v>65</v>
      </c>
      <c r="AQ46" s="751">
        <v>85.83</v>
      </c>
      <c r="AR46" s="751"/>
      <c r="AS46" s="1257"/>
      <c r="AT46" s="2602">
        <v>46388</v>
      </c>
      <c r="AU46" s="2107" t="s">
        <v>65</v>
      </c>
      <c r="AV46" s="2287">
        <v>46568</v>
      </c>
      <c r="AW46" s="2107" t="s">
        <v>65</v>
      </c>
      <c r="AX46" s="751">
        <v>89.76</v>
      </c>
      <c r="AY46" s="751"/>
      <c r="AZ46" s="1257"/>
      <c r="BA46" s="2602">
        <v>46569</v>
      </c>
      <c r="BB46" s="2107" t="s">
        <v>65</v>
      </c>
      <c r="BC46" s="2287">
        <v>46752</v>
      </c>
      <c r="BD46" s="2107" t="s">
        <v>65</v>
      </c>
      <c r="BE46" s="751">
        <v>89.76</v>
      </c>
      <c r="BF46" s="751"/>
      <c r="BG46" s="1257"/>
      <c r="BH46" s="2602">
        <v>46753</v>
      </c>
      <c r="BI46" s="2107" t="s">
        <v>65</v>
      </c>
      <c r="BJ46" s="2287">
        <v>46934</v>
      </c>
      <c r="BK46" s="2107" t="s">
        <v>65</v>
      </c>
      <c r="BL46" s="751">
        <v>93.07</v>
      </c>
      <c r="BM46" s="751"/>
      <c r="BN46" s="1257"/>
      <c r="BO46" s="2602">
        <v>46935</v>
      </c>
      <c r="BP46" s="2107" t="s">
        <v>65</v>
      </c>
      <c r="BQ46" s="2287">
        <v>47118</v>
      </c>
      <c r="BR46" s="2107" t="s">
        <v>65</v>
      </c>
      <c r="BS46" s="751">
        <v>93.07</v>
      </c>
      <c r="BT46" s="751"/>
      <c r="BU46" s="1257"/>
      <c r="BV46" s="2602">
        <v>47119</v>
      </c>
      <c r="BW46" s="2107" t="s">
        <v>65</v>
      </c>
      <c r="BX46" s="2287">
        <v>47299</v>
      </c>
      <c r="BY46" s="2107" t="s">
        <v>65</v>
      </c>
      <c r="BZ46" s="751">
        <v>94.07</v>
      </c>
      <c r="CA46" s="751"/>
      <c r="CB46" s="1257"/>
      <c r="CC46" s="2602">
        <v>47300</v>
      </c>
      <c r="CD46" s="2107" t="s">
        <v>65</v>
      </c>
      <c r="CE46" s="2287">
        <v>47483</v>
      </c>
      <c r="CF46" s="2107" t="s">
        <v>65</v>
      </c>
      <c r="CG46" s="751">
        <v>94.07</v>
      </c>
      <c r="CH46" s="751"/>
      <c r="CI46" s="1257"/>
      <c r="CJ46" s="2602">
        <v>47484</v>
      </c>
      <c r="CK46" s="2107" t="s">
        <v>65</v>
      </c>
      <c r="CL46" s="2287">
        <v>47664</v>
      </c>
      <c r="CM46" s="2107" t="s">
        <v>65</v>
      </c>
      <c r="CN46" s="751">
        <v>95.93</v>
      </c>
      <c r="CO46" s="751"/>
      <c r="CP46" s="1257"/>
      <c r="CQ46" s="2602">
        <v>47484</v>
      </c>
      <c r="CR46" s="2107" t="s">
        <v>65</v>
      </c>
      <c r="CS46" s="2287">
        <v>47848</v>
      </c>
      <c r="CT46" s="2107" t="s">
        <v>65</v>
      </c>
      <c r="CU46" s="1438"/>
      <c r="CV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1">
        <f>STRCHECKDATE(V47:CU47)</f>
      </c>
      <c r="CX46" s="500"/>
      <c r="CY46" s="500" t="str">
        <f>IF(T46="","",T46)</f>
        <v>бюджетные организации</v>
      </c>
      <c r="CZ46" s="500"/>
      <c r="DA46" s="500"/>
      <c r="DB46" s="1155">
        <v>23</v>
      </c>
    </row>
    <row customHeight="1" ht="0">
      <c r="A47" s="1363" t="s">
        <v>225</v>
      </c>
      <c r="B47" s="1363" t="s">
        <v>226</v>
      </c>
      <c r="C47" s="1363" t="s">
        <v>227</v>
      </c>
      <c r="D47" s="1363" t="s">
        <v>497</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46023-46203</v>
      </c>
      <c r="AF47" s="2266"/>
      <c r="AG47" s="2107"/>
      <c r="AH47" s="2288"/>
      <c r="AI47" s="2107"/>
      <c r="AJ47" s="325"/>
      <c r="AK47" s="325"/>
      <c r="AL47" s="328" t="str">
        <f>AM46&amp;"-"&amp;AO46</f>
        <v>46204-46387</v>
      </c>
      <c r="AM47" s="2309"/>
      <c r="AN47" s="2107"/>
      <c r="AO47" s="2288"/>
      <c r="AP47" s="2107"/>
      <c r="AQ47" s="325"/>
      <c r="AR47" s="325"/>
      <c r="AS47" s="328" t="str">
        <f>AT46&amp;"-"&amp;AV46</f>
        <v>46388-46568</v>
      </c>
      <c r="AT47" s="2309"/>
      <c r="AU47" s="2107"/>
      <c r="AV47" s="2288"/>
      <c r="AW47" s="2107"/>
      <c r="AX47" s="325"/>
      <c r="AY47" s="325"/>
      <c r="AZ47" s="328" t="str">
        <f>BA46&amp;"-"&amp;BC46</f>
        <v>46569-46752</v>
      </c>
      <c r="BA47" s="2309"/>
      <c r="BB47" s="2107"/>
      <c r="BC47" s="2288"/>
      <c r="BD47" s="2107"/>
      <c r="BE47" s="325"/>
      <c r="BF47" s="325"/>
      <c r="BG47" s="328" t="str">
        <f>BH46&amp;"-"&amp;BJ46</f>
        <v>46753-46934</v>
      </c>
      <c r="BH47" s="2309"/>
      <c r="BI47" s="2107"/>
      <c r="BJ47" s="2288"/>
      <c r="BK47" s="2107"/>
      <c r="BL47" s="325"/>
      <c r="BM47" s="325"/>
      <c r="BN47" s="328" t="str">
        <f>BO46&amp;"-"&amp;BQ46</f>
        <v>46935-47118</v>
      </c>
      <c r="BO47" s="2309"/>
      <c r="BP47" s="2107"/>
      <c r="BQ47" s="2288"/>
      <c r="BR47" s="2107"/>
      <c r="BS47" s="325"/>
      <c r="BT47" s="325"/>
      <c r="BU47" s="328" t="str">
        <f>BV46&amp;"-"&amp;BX46</f>
        <v>47119-47299</v>
      </c>
      <c r="BV47" s="2309"/>
      <c r="BW47" s="2107"/>
      <c r="BX47" s="2288"/>
      <c r="BY47" s="2107"/>
      <c r="BZ47" s="325"/>
      <c r="CA47" s="325"/>
      <c r="CB47" s="328" t="str">
        <f>CC46&amp;"-"&amp;CE46</f>
        <v>47300-47483</v>
      </c>
      <c r="CC47" s="2309"/>
      <c r="CD47" s="2107"/>
      <c r="CE47" s="2288"/>
      <c r="CF47" s="2107"/>
      <c r="CG47" s="325"/>
      <c r="CH47" s="325"/>
      <c r="CI47" s="328" t="str">
        <f>CJ46&amp;"-"&amp;CL46</f>
        <v>47484-47664</v>
      </c>
      <c r="CJ47" s="2309"/>
      <c r="CK47" s="2107"/>
      <c r="CL47" s="2288"/>
      <c r="CM47" s="2107"/>
      <c r="CN47" s="325"/>
      <c r="CO47" s="325"/>
      <c r="CP47" s="328" t="str">
        <f>CQ46&amp;"-"&amp;CS46</f>
        <v>47484-47848</v>
      </c>
      <c r="CQ47" s="2309"/>
      <c r="CR47" s="2107"/>
      <c r="CS47" s="2288"/>
      <c r="CT47" s="2107"/>
      <c r="CU47" s="1439"/>
      <c r="CV47" s="2349"/>
      <c r="CX47" s="500"/>
      <c r="CY47" s="500" t="str">
        <f>IF(T47="","",T47)</f>
        <v/>
      </c>
      <c r="CZ47" s="500"/>
      <c r="DA47" s="500"/>
      <c r="DB47" s="1155">
        <v>0</v>
      </c>
    </row>
    <row customHeight="1" ht="21">
      <c r="A48" s="1363" t="s">
        <v>225</v>
      </c>
      <c r="B48" s="1363" t="s">
        <v>226</v>
      </c>
      <c r="C48" s="1363" t="s">
        <v>227</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2894"/>
      <c r="AK48" s="2895"/>
      <c r="AL48" s="2896"/>
      <c r="AM48" s="2897"/>
      <c r="AN48" s="2898"/>
      <c r="AO48" s="2899"/>
      <c r="AP48" s="2900"/>
      <c r="AQ48" s="2901"/>
      <c r="AR48" s="2902"/>
      <c r="AS48" s="2903"/>
      <c r="AT48" s="2904"/>
      <c r="AU48" s="2905"/>
      <c r="AV48" s="2906"/>
      <c r="AW48" s="2907"/>
      <c r="AX48" s="2908"/>
      <c r="AY48" s="2909"/>
      <c r="AZ48" s="2910"/>
      <c r="BA48" s="2911"/>
      <c r="BB48" s="2912"/>
      <c r="BC48" s="2913"/>
      <c r="BD48" s="2914"/>
      <c r="BE48" s="2915"/>
      <c r="BF48" s="2916"/>
      <c r="BG48" s="2917"/>
      <c r="BH48" s="2918"/>
      <c r="BI48" s="2919"/>
      <c r="BJ48" s="2920"/>
      <c r="BK48" s="2921"/>
      <c r="BL48" s="2922"/>
      <c r="BM48" s="2923"/>
      <c r="BN48" s="2924"/>
      <c r="BO48" s="2925"/>
      <c r="BP48" s="2926"/>
      <c r="BQ48" s="2927"/>
      <c r="BR48" s="2928"/>
      <c r="BS48" s="2929"/>
      <c r="BT48" s="2930"/>
      <c r="BU48" s="2931"/>
      <c r="BV48" s="2932"/>
      <c r="BW48" s="2933"/>
      <c r="BX48" s="2934"/>
      <c r="BY48" s="2935"/>
      <c r="BZ48" s="2936"/>
      <c r="CA48" s="2937"/>
      <c r="CB48" s="2938"/>
      <c r="CC48" s="2939"/>
      <c r="CD48" s="2940"/>
      <c r="CE48" s="2941"/>
      <c r="CF48" s="2942"/>
      <c r="CG48" s="2943"/>
      <c r="CH48" s="2944"/>
      <c r="CI48" s="2945"/>
      <c r="CJ48" s="2946"/>
      <c r="CK48" s="2947"/>
      <c r="CL48" s="2948"/>
      <c r="CM48" s="2949"/>
      <c r="CN48" s="2950"/>
      <c r="CO48" s="2951"/>
      <c r="CP48" s="2952"/>
      <c r="CQ48" s="2953"/>
      <c r="CR48" s="2954"/>
      <c r="CS48" s="2955"/>
      <c r="CT48" s="2956"/>
      <c r="CU48" s="367"/>
      <c r="CV48" s="1258" t="s">
        <v>488</v>
      </c>
      <c r="CX48" s="500"/>
      <c r="CY48" s="500" t="str">
        <f>IF(T48="","",T48)</f>
        <v>Добавить значение признака дифференциации</v>
      </c>
      <c r="CZ48" s="500"/>
      <c r="DA48" s="500"/>
      <c r="DB48" s="1155">
        <v>20</v>
      </c>
    </row>
    <row s="1850" customFormat="1" customHeight="1" ht="23.25">
      <c r="A49" s="1363"/>
      <c r="B49" s="1363"/>
      <c r="C49" s="1363"/>
      <c r="D49" s="1363"/>
      <c r="E49" s="2259"/>
      <c r="F49" s="2259"/>
      <c r="G49" s="2259"/>
      <c r="H49" s="2259"/>
      <c r="I49" s="2286"/>
      <c r="J49" s="2256" t="str">
        <f>I44&amp;".2"</f>
        <v>1.1.1.1.2</v>
      </c>
      <c r="K49" s="1363"/>
      <c r="L49" s="1369" t="s">
        <v>410</v>
      </c>
      <c r="M49" s="1776"/>
      <c r="N49" s="1776"/>
      <c r="O49" s="1776"/>
      <c r="P49" s="2374"/>
      <c r="Q49" s="683" t="s">
        <v>490</v>
      </c>
      <c r="R49" s="357"/>
      <c r="S49" s="2273" t="str">
        <f>$J49</f>
        <v>1.1.1.1.2</v>
      </c>
      <c r="T49" s="286" t="s">
        <v>411</v>
      </c>
      <c r="U49" s="300"/>
      <c r="V49" s="2245"/>
      <c r="W49" s="2246"/>
      <c r="X49" s="2246"/>
      <c r="Y49" s="2246"/>
      <c r="Z49" s="2246"/>
      <c r="AA49" s="2246"/>
      <c r="AB49" s="2247"/>
      <c r="AC49" s="2245" t="s">
        <v>499</v>
      </c>
      <c r="AD49" s="2246"/>
      <c r="AE49" s="2246"/>
      <c r="AF49" s="2246"/>
      <c r="AG49" s="2246"/>
      <c r="AH49" s="2246"/>
      <c r="AI49" s="2246"/>
      <c r="AJ49" s="2245"/>
      <c r="AK49" s="2246"/>
      <c r="AL49" s="2246"/>
      <c r="AM49" s="2246"/>
      <c r="AN49" s="2246"/>
      <c r="AO49" s="2246"/>
      <c r="AP49" s="2247"/>
      <c r="AQ49" s="2245"/>
      <c r="AR49" s="2246"/>
      <c r="AS49" s="2246"/>
      <c r="AT49" s="2246"/>
      <c r="AU49" s="2246"/>
      <c r="AV49" s="2246"/>
      <c r="AW49" s="2247"/>
      <c r="AX49" s="2245"/>
      <c r="AY49" s="2246"/>
      <c r="AZ49" s="2246"/>
      <c r="BA49" s="2246"/>
      <c r="BB49" s="2246"/>
      <c r="BC49" s="2246"/>
      <c r="BD49" s="2247"/>
      <c r="BE49" s="2245"/>
      <c r="BF49" s="2246"/>
      <c r="BG49" s="2246"/>
      <c r="BH49" s="2246"/>
      <c r="BI49" s="2246"/>
      <c r="BJ49" s="2246"/>
      <c r="BK49" s="2247"/>
      <c r="BL49" s="2245"/>
      <c r="BM49" s="2246"/>
      <c r="BN49" s="2246"/>
      <c r="BO49" s="2246"/>
      <c r="BP49" s="2246"/>
      <c r="BQ49" s="2246"/>
      <c r="BR49" s="2247"/>
      <c r="BS49" s="2245"/>
      <c r="BT49" s="2246"/>
      <c r="BU49" s="2246"/>
      <c r="BV49" s="2246"/>
      <c r="BW49" s="2246"/>
      <c r="BX49" s="2246"/>
      <c r="BY49" s="2247"/>
      <c r="BZ49" s="2245"/>
      <c r="CA49" s="2246"/>
      <c r="CB49" s="2246"/>
      <c r="CC49" s="2246"/>
      <c r="CD49" s="2246"/>
      <c r="CE49" s="2246"/>
      <c r="CF49" s="2247"/>
      <c r="CG49" s="2245"/>
      <c r="CH49" s="2246"/>
      <c r="CI49" s="2246"/>
      <c r="CJ49" s="2246"/>
      <c r="CK49" s="2246"/>
      <c r="CL49" s="2246"/>
      <c r="CM49" s="2247"/>
      <c r="CN49" s="2245"/>
      <c r="CO49" s="2246"/>
      <c r="CP49" s="2246"/>
      <c r="CQ49" s="2246"/>
      <c r="CR49" s="2246"/>
      <c r="CS49" s="2246"/>
      <c r="CT49" s="2247"/>
      <c r="CU49" s="2247"/>
      <c r="CV49" s="1307" t="s">
        <v>486</v>
      </c>
      <c r="CW49" s="1642"/>
      <c r="CX49" s="1624"/>
      <c r="CY49" s="1624" t="str">
        <f>IF(T49="","",T49)</f>
        <v>Группа потребителей</v>
      </c>
      <c r="CZ49" s="1624"/>
      <c r="DA49" s="1624"/>
      <c r="DB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t="s">
        <v>499</v>
      </c>
      <c r="U50" s="300"/>
      <c r="V50" s="751"/>
      <c r="W50" s="751"/>
      <c r="X50" s="1257"/>
      <c r="Y50" s="2602"/>
      <c r="Z50" s="2107" t="s">
        <v>65</v>
      </c>
      <c r="AA50" s="2602"/>
      <c r="AB50" s="2107" t="s">
        <v>65</v>
      </c>
      <c r="AC50" s="751">
        <v>73.14</v>
      </c>
      <c r="AD50" s="751"/>
      <c r="AE50" s="1257"/>
      <c r="AF50" s="2602">
        <v>46023</v>
      </c>
      <c r="AG50" s="2107" t="s">
        <v>65</v>
      </c>
      <c r="AH50" s="2287">
        <v>46203</v>
      </c>
      <c r="AI50" s="2107" t="s">
        <v>65</v>
      </c>
      <c r="AJ50" s="751">
        <v>103</v>
      </c>
      <c r="AK50" s="751"/>
      <c r="AL50" s="1257"/>
      <c r="AM50" s="2602">
        <v>46204</v>
      </c>
      <c r="AN50" s="2107" t="s">
        <v>65</v>
      </c>
      <c r="AO50" s="2602">
        <v>46387</v>
      </c>
      <c r="AP50" s="2107" t="s">
        <v>65</v>
      </c>
      <c r="AQ50" s="751">
        <v>103</v>
      </c>
      <c r="AR50" s="751"/>
      <c r="AS50" s="1257"/>
      <c r="AT50" s="2602">
        <v>46388</v>
      </c>
      <c r="AU50" s="2107" t="s">
        <v>65</v>
      </c>
      <c r="AV50" s="2602">
        <v>46568</v>
      </c>
      <c r="AW50" s="2107" t="s">
        <v>65</v>
      </c>
      <c r="AX50" s="751">
        <v>107.71</v>
      </c>
      <c r="AY50" s="751"/>
      <c r="AZ50" s="1257"/>
      <c r="BA50" s="2602">
        <v>46569</v>
      </c>
      <c r="BB50" s="2107" t="s">
        <v>65</v>
      </c>
      <c r="BC50" s="2602">
        <v>46752</v>
      </c>
      <c r="BD50" s="2107" t="s">
        <v>65</v>
      </c>
      <c r="BE50" s="751">
        <v>107.71</v>
      </c>
      <c r="BF50" s="751"/>
      <c r="BG50" s="1257"/>
      <c r="BH50" s="2602">
        <v>46753</v>
      </c>
      <c r="BI50" s="2107" t="s">
        <v>65</v>
      </c>
      <c r="BJ50" s="2602">
        <v>46934</v>
      </c>
      <c r="BK50" s="2107" t="s">
        <v>65</v>
      </c>
      <c r="BL50" s="751">
        <v>111.68</v>
      </c>
      <c r="BM50" s="751"/>
      <c r="BN50" s="1257"/>
      <c r="BO50" s="2602">
        <v>46935</v>
      </c>
      <c r="BP50" s="2107" t="s">
        <v>65</v>
      </c>
      <c r="BQ50" s="2602">
        <v>47118</v>
      </c>
      <c r="BR50" s="2107" t="s">
        <v>65</v>
      </c>
      <c r="BS50" s="751">
        <v>111.68</v>
      </c>
      <c r="BT50" s="751"/>
      <c r="BU50" s="1257"/>
      <c r="BV50" s="2602">
        <v>47119</v>
      </c>
      <c r="BW50" s="2107" t="s">
        <v>65</v>
      </c>
      <c r="BX50" s="2602">
        <v>47299</v>
      </c>
      <c r="BY50" s="2107" t="s">
        <v>65</v>
      </c>
      <c r="BZ50" s="751">
        <v>112.88</v>
      </c>
      <c r="CA50" s="751"/>
      <c r="CB50" s="1257"/>
      <c r="CC50" s="2602">
        <v>47300</v>
      </c>
      <c r="CD50" s="2107" t="s">
        <v>65</v>
      </c>
      <c r="CE50" s="2602">
        <v>47483</v>
      </c>
      <c r="CF50" s="2107" t="s">
        <v>65</v>
      </c>
      <c r="CG50" s="751">
        <v>112.88</v>
      </c>
      <c r="CH50" s="751"/>
      <c r="CI50" s="1257"/>
      <c r="CJ50" s="2602">
        <v>47484</v>
      </c>
      <c r="CK50" s="2107" t="s">
        <v>65</v>
      </c>
      <c r="CL50" s="2602">
        <v>47664</v>
      </c>
      <c r="CM50" s="2107" t="s">
        <v>65</v>
      </c>
      <c r="CN50" s="751">
        <v>115.12</v>
      </c>
      <c r="CO50" s="751"/>
      <c r="CP50" s="1257"/>
      <c r="CQ50" s="2602">
        <v>47484</v>
      </c>
      <c r="CR50" s="2107" t="s">
        <v>65</v>
      </c>
      <c r="CS50" s="2602">
        <v>47848</v>
      </c>
      <c r="CT50" s="2107" t="s">
        <v>65</v>
      </c>
      <c r="CU50" s="1438"/>
      <c r="CV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642">
        <f>STRCHECKDATE(V51:CU51)</f>
      </c>
      <c r="CX50" s="1624"/>
      <c r="CY50" s="1624" t="str">
        <f>IF(T50="","",T50)</f>
        <v>население</v>
      </c>
      <c r="CZ50" s="1624"/>
      <c r="DA50" s="1624"/>
      <c r="DB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46023-46203</v>
      </c>
      <c r="AF51" s="2309"/>
      <c r="AG51" s="2107"/>
      <c r="AH51" s="2288"/>
      <c r="AI51" s="2107"/>
      <c r="AJ51" s="325"/>
      <c r="AK51" s="325"/>
      <c r="AL51" s="328" t="str">
        <f>AM50&amp;"-"&amp;AO50</f>
        <v>46204-46387</v>
      </c>
      <c r="AM51" s="2309"/>
      <c r="AN51" s="2107"/>
      <c r="AO51" s="2309"/>
      <c r="AP51" s="2107"/>
      <c r="AQ51" s="325"/>
      <c r="AR51" s="325"/>
      <c r="AS51" s="328" t="str">
        <f>AT50&amp;"-"&amp;AV50</f>
        <v>46388-46568</v>
      </c>
      <c r="AT51" s="2309"/>
      <c r="AU51" s="2107"/>
      <c r="AV51" s="2309"/>
      <c r="AW51" s="2107"/>
      <c r="AX51" s="325"/>
      <c r="AY51" s="325"/>
      <c r="AZ51" s="328" t="str">
        <f>BA50&amp;"-"&amp;BC50</f>
        <v>46569-46752</v>
      </c>
      <c r="BA51" s="2309"/>
      <c r="BB51" s="2107"/>
      <c r="BC51" s="2309"/>
      <c r="BD51" s="2107"/>
      <c r="BE51" s="325"/>
      <c r="BF51" s="325"/>
      <c r="BG51" s="328" t="str">
        <f>BH50&amp;"-"&amp;BJ50</f>
        <v>46753-46934</v>
      </c>
      <c r="BH51" s="2309"/>
      <c r="BI51" s="2107"/>
      <c r="BJ51" s="2309"/>
      <c r="BK51" s="2107"/>
      <c r="BL51" s="325"/>
      <c r="BM51" s="325"/>
      <c r="BN51" s="328" t="str">
        <f>BO50&amp;"-"&amp;BQ50</f>
        <v>46935-47118</v>
      </c>
      <c r="BO51" s="2309"/>
      <c r="BP51" s="2107"/>
      <c r="BQ51" s="2309"/>
      <c r="BR51" s="2107"/>
      <c r="BS51" s="325"/>
      <c r="BT51" s="325"/>
      <c r="BU51" s="328" t="str">
        <f>BV50&amp;"-"&amp;BX50</f>
        <v>47119-47299</v>
      </c>
      <c r="BV51" s="2309"/>
      <c r="BW51" s="2107"/>
      <c r="BX51" s="2309"/>
      <c r="BY51" s="2107"/>
      <c r="BZ51" s="325"/>
      <c r="CA51" s="325"/>
      <c r="CB51" s="328" t="str">
        <f>CC50&amp;"-"&amp;CE50</f>
        <v>47300-47483</v>
      </c>
      <c r="CC51" s="2309"/>
      <c r="CD51" s="2107"/>
      <c r="CE51" s="2309"/>
      <c r="CF51" s="2107"/>
      <c r="CG51" s="325"/>
      <c r="CH51" s="325"/>
      <c r="CI51" s="328" t="str">
        <f>CJ50&amp;"-"&amp;CL50</f>
        <v>47484-47664</v>
      </c>
      <c r="CJ51" s="2309"/>
      <c r="CK51" s="2107"/>
      <c r="CL51" s="2309"/>
      <c r="CM51" s="2107"/>
      <c r="CN51" s="325"/>
      <c r="CO51" s="325"/>
      <c r="CP51" s="328" t="str">
        <f>CQ50&amp;"-"&amp;CS50</f>
        <v>47484-47848</v>
      </c>
      <c r="CQ51" s="2309"/>
      <c r="CR51" s="2107"/>
      <c r="CS51" s="2309"/>
      <c r="CT51" s="2107"/>
      <c r="CU51" s="1439"/>
      <c r="CV51" s="2349"/>
      <c r="CW51" s="1642"/>
      <c r="CX51" s="1624"/>
      <c r="CY51" s="1624" t="str">
        <f>IF(T51="","",T51)</f>
        <v/>
      </c>
      <c r="CZ51" s="1624"/>
      <c r="DA51" s="1624"/>
      <c r="DB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957"/>
      <c r="T52" s="2958" t="s">
        <v>487</v>
      </c>
      <c r="U52" s="2959"/>
      <c r="V52" s="2960"/>
      <c r="W52" s="2961"/>
      <c r="X52" s="2962"/>
      <c r="Y52" s="2963"/>
      <c r="Z52" s="2964"/>
      <c r="AA52" s="2965"/>
      <c r="AB52" s="2966"/>
      <c r="AC52" s="2967"/>
      <c r="AD52" s="2968"/>
      <c r="AE52" s="2969"/>
      <c r="AF52" s="2970"/>
      <c r="AG52" s="2971"/>
      <c r="AH52" s="2972"/>
      <c r="AI52" s="2973"/>
      <c r="AJ52" s="2974"/>
      <c r="AK52" s="2975"/>
      <c r="AL52" s="2976"/>
      <c r="AM52" s="2977"/>
      <c r="AN52" s="2978"/>
      <c r="AO52" s="2979"/>
      <c r="AP52" s="2980"/>
      <c r="AQ52" s="2981"/>
      <c r="AR52" s="2982"/>
      <c r="AS52" s="2983"/>
      <c r="AT52" s="2984"/>
      <c r="AU52" s="2985"/>
      <c r="AV52" s="2986"/>
      <c r="AW52" s="2987"/>
      <c r="AX52" s="2988"/>
      <c r="AY52" s="2989"/>
      <c r="AZ52" s="2990"/>
      <c r="BA52" s="2991"/>
      <c r="BB52" s="2992"/>
      <c r="BC52" s="2993"/>
      <c r="BD52" s="2994"/>
      <c r="BE52" s="2995"/>
      <c r="BF52" s="2996"/>
      <c r="BG52" s="2997"/>
      <c r="BH52" s="2998"/>
      <c r="BI52" s="2999"/>
      <c r="BJ52" s="3000"/>
      <c r="BK52" s="3001"/>
      <c r="BL52" s="3002"/>
      <c r="BM52" s="3003"/>
      <c r="BN52" s="3004"/>
      <c r="BO52" s="3005"/>
      <c r="BP52" s="3006"/>
      <c r="BQ52" s="3007"/>
      <c r="BR52" s="3008"/>
      <c r="BS52" s="3009"/>
      <c r="BT52" s="3010"/>
      <c r="BU52" s="3011"/>
      <c r="BV52" s="3012"/>
      <c r="BW52" s="3013"/>
      <c r="BX52" s="3014"/>
      <c r="BY52" s="3015"/>
      <c r="BZ52" s="3016"/>
      <c r="CA52" s="3017"/>
      <c r="CB52" s="3018"/>
      <c r="CC52" s="3019"/>
      <c r="CD52" s="3020"/>
      <c r="CE52" s="3021"/>
      <c r="CF52" s="3022"/>
      <c r="CG52" s="3023"/>
      <c r="CH52" s="3024"/>
      <c r="CI52" s="3025"/>
      <c r="CJ52" s="3026"/>
      <c r="CK52" s="3027"/>
      <c r="CL52" s="3028"/>
      <c r="CM52" s="3029"/>
      <c r="CN52" s="3030"/>
      <c r="CO52" s="3031"/>
      <c r="CP52" s="3032"/>
      <c r="CQ52" s="3033"/>
      <c r="CR52" s="3034"/>
      <c r="CS52" s="3035"/>
      <c r="CT52" s="3036"/>
      <c r="CU52" s="3037"/>
      <c r="CV52" s="1258" t="s">
        <v>488</v>
      </c>
      <c r="CW52" s="1642"/>
      <c r="CX52" s="1624"/>
      <c r="CY52" s="1624" t="str">
        <f>IF(T52="","",T52)</f>
        <v>Добавить значение признака дифференциации</v>
      </c>
      <c r="CZ52" s="1624"/>
      <c r="DA52" s="1624"/>
      <c r="DB52" s="1635">
        <v>0</v>
      </c>
    </row>
    <row s="1850" customFormat="1" customHeight="1" ht="23.25">
      <c r="A53" s="1363"/>
      <c r="B53" s="1363"/>
      <c r="C53" s="1363"/>
      <c r="D53" s="1363"/>
      <c r="E53" s="2259"/>
      <c r="F53" s="2259"/>
      <c r="G53" s="2259"/>
      <c r="H53" s="2259"/>
      <c r="I53" s="2286"/>
      <c r="J53" s="2256" t="str">
        <f>I44&amp;".3"</f>
        <v>1.1.1.1.3</v>
      </c>
      <c r="K53" s="1363"/>
      <c r="L53" s="1369" t="s">
        <v>410</v>
      </c>
      <c r="M53" s="1776"/>
      <c r="N53" s="1776"/>
      <c r="O53" s="1776"/>
      <c r="P53" s="2374"/>
      <c r="Q53" s="683" t="s">
        <v>490</v>
      </c>
      <c r="R53" s="357"/>
      <c r="S53" s="2273" t="str">
        <f>$J53</f>
        <v>1.1.1.1.3</v>
      </c>
      <c r="T53" s="286" t="s">
        <v>411</v>
      </c>
      <c r="U53" s="300"/>
      <c r="V53" s="2245"/>
      <c r="W53" s="2246"/>
      <c r="X53" s="2246"/>
      <c r="Y53" s="2246"/>
      <c r="Z53" s="2246"/>
      <c r="AA53" s="2246"/>
      <c r="AB53" s="2247"/>
      <c r="AC53" s="2245" t="s">
        <v>500</v>
      </c>
      <c r="AD53" s="2246"/>
      <c r="AE53" s="2246"/>
      <c r="AF53" s="2246"/>
      <c r="AG53" s="2246"/>
      <c r="AH53" s="2246"/>
      <c r="AI53" s="2246"/>
      <c r="AJ53" s="2245"/>
      <c r="AK53" s="2246"/>
      <c r="AL53" s="2246"/>
      <c r="AM53" s="2246"/>
      <c r="AN53" s="2246"/>
      <c r="AO53" s="2246"/>
      <c r="AP53" s="2247"/>
      <c r="AQ53" s="2245"/>
      <c r="AR53" s="2246"/>
      <c r="AS53" s="2246"/>
      <c r="AT53" s="2246"/>
      <c r="AU53" s="2246"/>
      <c r="AV53" s="2246"/>
      <c r="AW53" s="2247"/>
      <c r="AX53" s="2245"/>
      <c r="AY53" s="2246"/>
      <c r="AZ53" s="2246"/>
      <c r="BA53" s="2246"/>
      <c r="BB53" s="2246"/>
      <c r="BC53" s="2246"/>
      <c r="BD53" s="2247"/>
      <c r="BE53" s="2245"/>
      <c r="BF53" s="2246"/>
      <c r="BG53" s="2246"/>
      <c r="BH53" s="2246"/>
      <c r="BI53" s="2246"/>
      <c r="BJ53" s="2246"/>
      <c r="BK53" s="2247"/>
      <c r="BL53" s="2245"/>
      <c r="BM53" s="2246"/>
      <c r="BN53" s="2246"/>
      <c r="BO53" s="2246"/>
      <c r="BP53" s="2246"/>
      <c r="BQ53" s="2246"/>
      <c r="BR53" s="2247"/>
      <c r="BS53" s="2245"/>
      <c r="BT53" s="2246"/>
      <c r="BU53" s="2246"/>
      <c r="BV53" s="2246"/>
      <c r="BW53" s="2246"/>
      <c r="BX53" s="2246"/>
      <c r="BY53" s="2247"/>
      <c r="BZ53" s="2245"/>
      <c r="CA53" s="2246"/>
      <c r="CB53" s="2246"/>
      <c r="CC53" s="2246"/>
      <c r="CD53" s="2246"/>
      <c r="CE53" s="2246"/>
      <c r="CF53" s="2247"/>
      <c r="CG53" s="2245"/>
      <c r="CH53" s="2246"/>
      <c r="CI53" s="2246"/>
      <c r="CJ53" s="2246"/>
      <c r="CK53" s="2246"/>
      <c r="CL53" s="2246"/>
      <c r="CM53" s="2247"/>
      <c r="CN53" s="2245"/>
      <c r="CO53" s="2246"/>
      <c r="CP53" s="2246"/>
      <c r="CQ53" s="2246"/>
      <c r="CR53" s="2246"/>
      <c r="CS53" s="2246"/>
      <c r="CT53" s="2247"/>
      <c r="CU53" s="2247"/>
      <c r="CV53" s="1307" t="s">
        <v>486</v>
      </c>
      <c r="CW53" s="1642"/>
      <c r="CX53" s="1624"/>
      <c r="CY53" s="1624" t="str">
        <f>IF(T53="","",T53)</f>
        <v>Группа потребителей</v>
      </c>
      <c r="CZ53" s="1624"/>
      <c r="DA53" s="1624"/>
      <c r="DB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t="s">
        <v>500</v>
      </c>
      <c r="U54" s="300"/>
      <c r="V54" s="751"/>
      <c r="W54" s="751"/>
      <c r="X54" s="1257"/>
      <c r="Y54" s="2602"/>
      <c r="Z54" s="2107" t="s">
        <v>65</v>
      </c>
      <c r="AA54" s="2602"/>
      <c r="AB54" s="2107" t="s">
        <v>65</v>
      </c>
      <c r="AC54" s="751">
        <v>60.95</v>
      </c>
      <c r="AD54" s="751"/>
      <c r="AE54" s="1257"/>
      <c r="AF54" s="2602">
        <v>46023</v>
      </c>
      <c r="AG54" s="2107" t="s">
        <v>65</v>
      </c>
      <c r="AH54" s="2287">
        <v>46203</v>
      </c>
      <c r="AI54" s="2107" t="s">
        <v>65</v>
      </c>
      <c r="AJ54" s="751">
        <v>85.83</v>
      </c>
      <c r="AK54" s="751"/>
      <c r="AL54" s="1257"/>
      <c r="AM54" s="2602">
        <v>46204</v>
      </c>
      <c r="AN54" s="2107" t="s">
        <v>65</v>
      </c>
      <c r="AO54" s="2602">
        <v>46387</v>
      </c>
      <c r="AP54" s="2107" t="s">
        <v>65</v>
      </c>
      <c r="AQ54" s="751">
        <v>85.83</v>
      </c>
      <c r="AR54" s="751"/>
      <c r="AS54" s="1257"/>
      <c r="AT54" s="2602">
        <v>46388</v>
      </c>
      <c r="AU54" s="2107" t="s">
        <v>65</v>
      </c>
      <c r="AV54" s="2602">
        <v>46568</v>
      </c>
      <c r="AW54" s="2107" t="s">
        <v>65</v>
      </c>
      <c r="AX54" s="751">
        <v>89.76</v>
      </c>
      <c r="AY54" s="751"/>
      <c r="AZ54" s="1257"/>
      <c r="BA54" s="2602">
        <v>46569</v>
      </c>
      <c r="BB54" s="2107" t="s">
        <v>65</v>
      </c>
      <c r="BC54" s="2602">
        <v>46752</v>
      </c>
      <c r="BD54" s="2107" t="s">
        <v>65</v>
      </c>
      <c r="BE54" s="751">
        <v>89.76</v>
      </c>
      <c r="BF54" s="751"/>
      <c r="BG54" s="1257"/>
      <c r="BH54" s="2602">
        <v>46753</v>
      </c>
      <c r="BI54" s="2107" t="s">
        <v>65</v>
      </c>
      <c r="BJ54" s="2602">
        <v>46934</v>
      </c>
      <c r="BK54" s="2107" t="s">
        <v>65</v>
      </c>
      <c r="BL54" s="751">
        <v>93.07</v>
      </c>
      <c r="BM54" s="751"/>
      <c r="BN54" s="1257"/>
      <c r="BO54" s="2602">
        <v>46935</v>
      </c>
      <c r="BP54" s="2107" t="s">
        <v>65</v>
      </c>
      <c r="BQ54" s="2602">
        <v>47118</v>
      </c>
      <c r="BR54" s="2107" t="s">
        <v>65</v>
      </c>
      <c r="BS54" s="751">
        <v>93.07</v>
      </c>
      <c r="BT54" s="751"/>
      <c r="BU54" s="1257"/>
      <c r="BV54" s="2602">
        <v>47119</v>
      </c>
      <c r="BW54" s="2107" t="s">
        <v>65</v>
      </c>
      <c r="BX54" s="2602">
        <v>47299</v>
      </c>
      <c r="BY54" s="2107" t="s">
        <v>65</v>
      </c>
      <c r="BZ54" s="751">
        <v>94.07</v>
      </c>
      <c r="CA54" s="751"/>
      <c r="CB54" s="1257"/>
      <c r="CC54" s="2602">
        <v>47300</v>
      </c>
      <c r="CD54" s="2107" t="s">
        <v>65</v>
      </c>
      <c r="CE54" s="2602">
        <v>47483</v>
      </c>
      <c r="CF54" s="2107" t="s">
        <v>65</v>
      </c>
      <c r="CG54" s="751">
        <v>94.07</v>
      </c>
      <c r="CH54" s="751"/>
      <c r="CI54" s="1257"/>
      <c r="CJ54" s="2602">
        <v>47484</v>
      </c>
      <c r="CK54" s="2107" t="s">
        <v>65</v>
      </c>
      <c r="CL54" s="2602">
        <v>47664</v>
      </c>
      <c r="CM54" s="2107" t="s">
        <v>65</v>
      </c>
      <c r="CN54" s="751">
        <v>95.93</v>
      </c>
      <c r="CO54" s="751"/>
      <c r="CP54" s="1257"/>
      <c r="CQ54" s="2602">
        <v>47484</v>
      </c>
      <c r="CR54" s="2107" t="s">
        <v>65</v>
      </c>
      <c r="CS54" s="2602">
        <v>47848</v>
      </c>
      <c r="CT54" s="2107" t="s">
        <v>65</v>
      </c>
      <c r="CU54" s="1438"/>
      <c r="CV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642">
        <f>STRCHECKDATE(V55:CU55)</f>
      </c>
      <c r="CX54" s="1624"/>
      <c r="CY54" s="1624" t="str">
        <f>IF(T54="","",T54)</f>
        <v>прочие</v>
      </c>
      <c r="CZ54" s="1624"/>
      <c r="DA54" s="1624"/>
      <c r="DB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46023-46203</v>
      </c>
      <c r="AF55" s="2309"/>
      <c r="AG55" s="2107"/>
      <c r="AH55" s="2288"/>
      <c r="AI55" s="2107"/>
      <c r="AJ55" s="325"/>
      <c r="AK55" s="325"/>
      <c r="AL55" s="328" t="str">
        <f>AM54&amp;"-"&amp;AO54</f>
        <v>46204-46387</v>
      </c>
      <c r="AM55" s="2309"/>
      <c r="AN55" s="2107"/>
      <c r="AO55" s="2309"/>
      <c r="AP55" s="2107"/>
      <c r="AQ55" s="325"/>
      <c r="AR55" s="325"/>
      <c r="AS55" s="328" t="str">
        <f>AT54&amp;"-"&amp;AV54</f>
        <v>46388-46568</v>
      </c>
      <c r="AT55" s="2309"/>
      <c r="AU55" s="2107"/>
      <c r="AV55" s="2309"/>
      <c r="AW55" s="2107"/>
      <c r="AX55" s="325"/>
      <c r="AY55" s="325"/>
      <c r="AZ55" s="328" t="str">
        <f>BA54&amp;"-"&amp;BC54</f>
        <v>46569-46752</v>
      </c>
      <c r="BA55" s="2309"/>
      <c r="BB55" s="2107"/>
      <c r="BC55" s="2309"/>
      <c r="BD55" s="2107"/>
      <c r="BE55" s="325"/>
      <c r="BF55" s="325"/>
      <c r="BG55" s="328" t="str">
        <f>BH54&amp;"-"&amp;BJ54</f>
        <v>46753-46934</v>
      </c>
      <c r="BH55" s="2309"/>
      <c r="BI55" s="2107"/>
      <c r="BJ55" s="2309"/>
      <c r="BK55" s="2107"/>
      <c r="BL55" s="325"/>
      <c r="BM55" s="325"/>
      <c r="BN55" s="328" t="str">
        <f>BO54&amp;"-"&amp;BQ54</f>
        <v>46935-47118</v>
      </c>
      <c r="BO55" s="2309"/>
      <c r="BP55" s="2107"/>
      <c r="BQ55" s="2309"/>
      <c r="BR55" s="2107"/>
      <c r="BS55" s="325"/>
      <c r="BT55" s="325"/>
      <c r="BU55" s="328" t="str">
        <f>BV54&amp;"-"&amp;BX54</f>
        <v>47119-47299</v>
      </c>
      <c r="BV55" s="2309"/>
      <c r="BW55" s="2107"/>
      <c r="BX55" s="2309"/>
      <c r="BY55" s="2107"/>
      <c r="BZ55" s="325"/>
      <c r="CA55" s="325"/>
      <c r="CB55" s="328" t="str">
        <f>CC54&amp;"-"&amp;CE54</f>
        <v>47300-47483</v>
      </c>
      <c r="CC55" s="2309"/>
      <c r="CD55" s="2107"/>
      <c r="CE55" s="2309"/>
      <c r="CF55" s="2107"/>
      <c r="CG55" s="325"/>
      <c r="CH55" s="325"/>
      <c r="CI55" s="328" t="str">
        <f>CJ54&amp;"-"&amp;CL54</f>
        <v>47484-47664</v>
      </c>
      <c r="CJ55" s="2309"/>
      <c r="CK55" s="2107"/>
      <c r="CL55" s="2309"/>
      <c r="CM55" s="2107"/>
      <c r="CN55" s="325"/>
      <c r="CO55" s="325"/>
      <c r="CP55" s="328" t="str">
        <f>CQ54&amp;"-"&amp;CS54</f>
        <v>47484-47848</v>
      </c>
      <c r="CQ55" s="2309"/>
      <c r="CR55" s="2107"/>
      <c r="CS55" s="2309"/>
      <c r="CT55" s="2107"/>
      <c r="CU55" s="1439"/>
      <c r="CV55" s="2349"/>
      <c r="CW55" s="1642"/>
      <c r="CX55" s="1624"/>
      <c r="CY55" s="1624" t="str">
        <f>IF(T55="","",T55)</f>
        <v/>
      </c>
      <c r="CZ55" s="1624"/>
      <c r="DA55" s="1624"/>
      <c r="DB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3038"/>
      <c r="T56" s="3039" t="s">
        <v>487</v>
      </c>
      <c r="U56" s="3040"/>
      <c r="V56" s="3041"/>
      <c r="W56" s="3042"/>
      <c r="X56" s="3043"/>
      <c r="Y56" s="3044"/>
      <c r="Z56" s="3045"/>
      <c r="AA56" s="3046"/>
      <c r="AB56" s="3047"/>
      <c r="AC56" s="3048"/>
      <c r="AD56" s="3049"/>
      <c r="AE56" s="3050"/>
      <c r="AF56" s="3051"/>
      <c r="AG56" s="3052"/>
      <c r="AH56" s="3053"/>
      <c r="AI56" s="3054"/>
      <c r="AJ56" s="3055"/>
      <c r="AK56" s="3056"/>
      <c r="AL56" s="3057"/>
      <c r="AM56" s="3058"/>
      <c r="AN56" s="3059"/>
      <c r="AO56" s="3060"/>
      <c r="AP56" s="3061"/>
      <c r="AQ56" s="3062"/>
      <c r="AR56" s="3063"/>
      <c r="AS56" s="3064"/>
      <c r="AT56" s="3065"/>
      <c r="AU56" s="3066"/>
      <c r="AV56" s="3067"/>
      <c r="AW56" s="3068"/>
      <c r="AX56" s="3069"/>
      <c r="AY56" s="3070"/>
      <c r="AZ56" s="3071"/>
      <c r="BA56" s="3072"/>
      <c r="BB56" s="3073"/>
      <c r="BC56" s="3074"/>
      <c r="BD56" s="3075"/>
      <c r="BE56" s="3076"/>
      <c r="BF56" s="3077"/>
      <c r="BG56" s="3078"/>
      <c r="BH56" s="3079"/>
      <c r="BI56" s="3080"/>
      <c r="BJ56" s="3081"/>
      <c r="BK56" s="3082"/>
      <c r="BL56" s="3083"/>
      <c r="BM56" s="3084"/>
      <c r="BN56" s="3085"/>
      <c r="BO56" s="3086"/>
      <c r="BP56" s="3087"/>
      <c r="BQ56" s="3088"/>
      <c r="BR56" s="3089"/>
      <c r="BS56" s="3090"/>
      <c r="BT56" s="3091"/>
      <c r="BU56" s="3092"/>
      <c r="BV56" s="3093"/>
      <c r="BW56" s="3094"/>
      <c r="BX56" s="3095"/>
      <c r="BY56" s="3096"/>
      <c r="BZ56" s="3097"/>
      <c r="CA56" s="3098"/>
      <c r="CB56" s="3099"/>
      <c r="CC56" s="3100"/>
      <c r="CD56" s="3101"/>
      <c r="CE56" s="3102"/>
      <c r="CF56" s="3103"/>
      <c r="CG56" s="3104"/>
      <c r="CH56" s="3105"/>
      <c r="CI56" s="3106"/>
      <c r="CJ56" s="3107"/>
      <c r="CK56" s="3108"/>
      <c r="CL56" s="3109"/>
      <c r="CM56" s="3110"/>
      <c r="CN56" s="3111"/>
      <c r="CO56" s="3112"/>
      <c r="CP56" s="3113"/>
      <c r="CQ56" s="3114"/>
      <c r="CR56" s="3115"/>
      <c r="CS56" s="3116"/>
      <c r="CT56" s="3117"/>
      <c r="CU56" s="3118"/>
      <c r="CV56" s="1258" t="s">
        <v>488</v>
      </c>
      <c r="CW56" s="1642"/>
      <c r="CX56" s="1624"/>
      <c r="CY56" s="1624" t="str">
        <f>IF(T56="","",T56)</f>
        <v>Добавить значение признака дифференциации</v>
      </c>
      <c r="CZ56" s="1624"/>
      <c r="DA56" s="1624"/>
      <c r="DB56" s="1635">
        <v>0</v>
      </c>
    </row>
    <row customHeight="1" ht="22.049999999999997">
      <c r="A57" s="1363" t="s">
        <v>225</v>
      </c>
      <c r="B57" s="1363" t="s">
        <v>226</v>
      </c>
      <c r="C57" s="1363" t="s">
        <v>227</v>
      </c>
      <c r="D57" s="1363" t="s">
        <v>497</v>
      </c>
      <c r="E57" s="2259"/>
      <c r="F57" s="2259"/>
      <c r="G57" s="2259"/>
      <c r="H57" s="2259"/>
      <c r="I57" s="2256"/>
      <c r="J57" s="1363"/>
      <c r="K57" s="1363"/>
      <c r="L57" s="1364"/>
      <c r="P57" s="2257"/>
      <c r="Q57" s="1354"/>
      <c r="R57" s="356"/>
      <c r="S57" s="1278"/>
      <c r="T57" s="365" t="s">
        <v>416</v>
      </c>
      <c r="U57" s="367"/>
      <c r="V57" s="367"/>
      <c r="W57" s="367"/>
      <c r="X57" s="367"/>
      <c r="Y57" s="367"/>
      <c r="Z57" s="367"/>
      <c r="AA57" s="367"/>
      <c r="AB57" s="366"/>
      <c r="AC57" s="367"/>
      <c r="AD57" s="367"/>
      <c r="AE57" s="367"/>
      <c r="AF57" s="367"/>
      <c r="AG57" s="367"/>
      <c r="AH57" s="367"/>
      <c r="AI57" s="366"/>
      <c r="AJ57" s="3119"/>
      <c r="AK57" s="3120"/>
      <c r="AL57" s="3121"/>
      <c r="AM57" s="3122"/>
      <c r="AN57" s="3123"/>
      <c r="AO57" s="3124"/>
      <c r="AP57" s="3125"/>
      <c r="AQ57" s="3126"/>
      <c r="AR57" s="3127"/>
      <c r="AS57" s="3128"/>
      <c r="AT57" s="3129"/>
      <c r="AU57" s="3130"/>
      <c r="AV57" s="3131"/>
      <c r="AW57" s="3132"/>
      <c r="AX57" s="3133"/>
      <c r="AY57" s="3134"/>
      <c r="AZ57" s="3135"/>
      <c r="BA57" s="3136"/>
      <c r="BB57" s="3137"/>
      <c r="BC57" s="3138"/>
      <c r="BD57" s="3139"/>
      <c r="BE57" s="3140"/>
      <c r="BF57" s="3141"/>
      <c r="BG57" s="3142"/>
      <c r="BH57" s="3143"/>
      <c r="BI57" s="3144"/>
      <c r="BJ57" s="3145"/>
      <c r="BK57" s="3146"/>
      <c r="BL57" s="3147"/>
      <c r="BM57" s="3148"/>
      <c r="BN57" s="3149"/>
      <c r="BO57" s="3150"/>
      <c r="BP57" s="3151"/>
      <c r="BQ57" s="3152"/>
      <c r="BR57" s="3153"/>
      <c r="BS57" s="3154"/>
      <c r="BT57" s="3155"/>
      <c r="BU57" s="3156"/>
      <c r="BV57" s="3157"/>
      <c r="BW57" s="3158"/>
      <c r="BX57" s="3159"/>
      <c r="BY57" s="3160"/>
      <c r="BZ57" s="3161"/>
      <c r="CA57" s="3162"/>
      <c r="CB57" s="3163"/>
      <c r="CC57" s="3164"/>
      <c r="CD57" s="3165"/>
      <c r="CE57" s="3166"/>
      <c r="CF57" s="3167"/>
      <c r="CG57" s="3168"/>
      <c r="CH57" s="3169"/>
      <c r="CI57" s="3170"/>
      <c r="CJ57" s="3171"/>
      <c r="CK57" s="3172"/>
      <c r="CL57" s="3173"/>
      <c r="CM57" s="3174"/>
      <c r="CN57" s="3175"/>
      <c r="CO57" s="3176"/>
      <c r="CP57" s="3177"/>
      <c r="CQ57" s="3178"/>
      <c r="CR57" s="3179"/>
      <c r="CS57" s="3180"/>
      <c r="CT57" s="3181"/>
      <c r="CU57" s="367"/>
      <c r="CV57" s="1440"/>
      <c r="CX57" s="500"/>
      <c r="CY57" s="500" t="str">
        <f>IF(T57="","",T57)</f>
        <v>Добавить группу потребителей</v>
      </c>
      <c r="CZ57" s="500"/>
      <c r="DA57" s="500"/>
      <c r="DB57" s="1155">
        <v>21</v>
      </c>
    </row>
    <row customHeight="1" ht="22.049999999999997">
      <c r="A58" s="1363" t="s">
        <v>225</v>
      </c>
      <c r="B58" s="1363" t="s">
        <v>226</v>
      </c>
      <c r="C58" s="1363" t="s">
        <v>227</v>
      </c>
      <c r="D58" s="1363" t="s">
        <v>497</v>
      </c>
      <c r="E58" s="2259"/>
      <c r="F58" s="2259"/>
      <c r="G58" s="2259"/>
      <c r="H58" s="2258"/>
      <c r="I58" s="1363"/>
      <c r="J58" s="1363"/>
      <c r="K58" s="1363"/>
      <c r="L58" s="1364"/>
      <c r="M58" s="1365"/>
      <c r="N58" s="1365"/>
      <c r="O58" s="537"/>
      <c r="P58" s="360"/>
      <c r="Q58" s="375"/>
      <c r="R58" s="355"/>
      <c r="S58" s="1278"/>
      <c r="T58" s="372" t="s">
        <v>489</v>
      </c>
      <c r="U58" s="367"/>
      <c r="V58" s="367"/>
      <c r="W58" s="367"/>
      <c r="X58" s="367"/>
      <c r="Y58" s="367"/>
      <c r="Z58" s="367"/>
      <c r="AA58" s="367"/>
      <c r="AB58" s="366"/>
      <c r="AC58" s="367"/>
      <c r="AD58" s="367"/>
      <c r="AE58" s="367"/>
      <c r="AF58" s="367"/>
      <c r="AG58" s="367"/>
      <c r="AH58" s="367"/>
      <c r="AI58" s="366"/>
      <c r="AJ58" s="3182"/>
      <c r="AK58" s="3183"/>
      <c r="AL58" s="3184"/>
      <c r="AM58" s="3185"/>
      <c r="AN58" s="3186"/>
      <c r="AO58" s="3187"/>
      <c r="AP58" s="3188"/>
      <c r="AQ58" s="3189"/>
      <c r="AR58" s="3190"/>
      <c r="AS58" s="3191"/>
      <c r="AT58" s="3192"/>
      <c r="AU58" s="3193"/>
      <c r="AV58" s="3194"/>
      <c r="AW58" s="3195"/>
      <c r="AX58" s="3196"/>
      <c r="AY58" s="3197"/>
      <c r="AZ58" s="3198"/>
      <c r="BA58" s="3199"/>
      <c r="BB58" s="3200"/>
      <c r="BC58" s="3201"/>
      <c r="BD58" s="3202"/>
      <c r="BE58" s="3203"/>
      <c r="BF58" s="3204"/>
      <c r="BG58" s="3205"/>
      <c r="BH58" s="3206"/>
      <c r="BI58" s="3207"/>
      <c r="BJ58" s="3208"/>
      <c r="BK58" s="3209"/>
      <c r="BL58" s="3210"/>
      <c r="BM58" s="3211"/>
      <c r="BN58" s="3212"/>
      <c r="BO58" s="3213"/>
      <c r="BP58" s="3214"/>
      <c r="BQ58" s="3215"/>
      <c r="BR58" s="3216"/>
      <c r="BS58" s="3217"/>
      <c r="BT58" s="3218"/>
      <c r="BU58" s="3219"/>
      <c r="BV58" s="3220"/>
      <c r="BW58" s="3221"/>
      <c r="BX58" s="3222"/>
      <c r="BY58" s="3223"/>
      <c r="BZ58" s="3224"/>
      <c r="CA58" s="3225"/>
      <c r="CB58" s="3226"/>
      <c r="CC58" s="3227"/>
      <c r="CD58" s="3228"/>
      <c r="CE58" s="3229"/>
      <c r="CF58" s="3230"/>
      <c r="CG58" s="3231"/>
      <c r="CH58" s="3232"/>
      <c r="CI58" s="3233"/>
      <c r="CJ58" s="3234"/>
      <c r="CK58" s="3235"/>
      <c r="CL58" s="3236"/>
      <c r="CM58" s="3237"/>
      <c r="CN58" s="3238"/>
      <c r="CO58" s="3239"/>
      <c r="CP58" s="3240"/>
      <c r="CQ58" s="3241"/>
      <c r="CR58" s="3242"/>
      <c r="CS58" s="3243"/>
      <c r="CT58" s="3244"/>
      <c r="CU58" s="367"/>
      <c r="CV58" s="303"/>
      <c r="CX58" s="500"/>
      <c r="CY58" s="500" t="str">
        <f>IF(T58="","",T58)</f>
        <v>Добавить наименование признака дифференциации</v>
      </c>
      <c r="CZ58" s="500"/>
      <c r="DA58" s="500"/>
      <c r="DB58" s="1155">
        <v>21</v>
      </c>
    </row>
    <row s="1642" customFormat="1" customHeight="1" ht="0">
      <c r="A59" s="1343" t="s">
        <v>225</v>
      </c>
      <c r="B59" s="1343" t="s">
        <v>226</v>
      </c>
      <c r="C59" s="1314"/>
      <c r="D59" s="1314"/>
      <c r="E59" s="2259"/>
      <c r="F59" s="2258"/>
      <c r="G59" s="1314"/>
      <c r="H59" s="1314"/>
      <c r="I59" s="1314"/>
      <c r="J59" s="1314"/>
      <c r="K59" s="1314"/>
      <c r="L59" s="1426"/>
      <c r="M59" s="1321"/>
      <c r="N59" s="1321"/>
      <c r="P59" s="1316"/>
      <c r="Q59" s="1317"/>
      <c r="R59" s="1316"/>
      <c r="S59" s="1322"/>
      <c r="T59" s="1325" t="s">
        <v>228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V59" s="1324"/>
      <c r="AW59" s="1324"/>
      <c r="AX59" s="1324"/>
      <c r="AY59" s="1324"/>
      <c r="AZ59" s="1324"/>
      <c r="BA59" s="1324"/>
      <c r="BB59" s="1324"/>
      <c r="BC59" s="1324"/>
      <c r="BD59" s="1324"/>
      <c r="BE59" s="1324"/>
      <c r="BF59" s="1324"/>
      <c r="BG59" s="1324"/>
      <c r="BH59" s="1324"/>
      <c r="BI59" s="1324"/>
      <c r="BJ59" s="1324"/>
      <c r="BK59" s="1324"/>
      <c r="BL59" s="1324"/>
      <c r="BM59" s="1324"/>
      <c r="BN59" s="1324"/>
      <c r="BO59" s="1324"/>
      <c r="BP59" s="1324"/>
      <c r="BQ59" s="1324"/>
      <c r="BR59" s="1324"/>
      <c r="BS59" s="1324"/>
      <c r="BT59" s="1324"/>
      <c r="BU59" s="1324"/>
      <c r="BV59" s="1324"/>
      <c r="BW59" s="1324"/>
      <c r="BX59" s="1324"/>
      <c r="BY59" s="1324"/>
      <c r="BZ59" s="1324"/>
      <c r="CA59" s="1324"/>
      <c r="CB59" s="1324"/>
      <c r="CC59" s="1324"/>
      <c r="CD59" s="1324"/>
      <c r="CE59" s="1324"/>
      <c r="CF59" s="1324"/>
      <c r="CG59" s="1324"/>
      <c r="CH59" s="1324"/>
      <c r="CI59" s="1324"/>
      <c r="CJ59" s="1324"/>
      <c r="CK59" s="1324"/>
      <c r="CL59" s="1324"/>
      <c r="CM59" s="1324"/>
      <c r="CN59" s="1324"/>
      <c r="CO59" s="1324"/>
      <c r="CP59" s="1324"/>
      <c r="CQ59" s="1324"/>
      <c r="CR59" s="1324"/>
      <c r="CS59" s="1324"/>
      <c r="CT59" s="1324"/>
      <c r="CU59" s="1324"/>
      <c r="CV59" s="1324"/>
      <c r="CX59" s="789"/>
      <c r="CY59" s="789" t="str">
        <f>IF(T59="","",T59)</f>
        <v>Добавить централизованную систему для дифференциации</v>
      </c>
      <c r="CZ59" s="789"/>
      <c r="DA59" s="789"/>
      <c r="DB59" s="518">
        <v>0</v>
      </c>
    </row>
    <row s="1642" customFormat="1" customHeight="1" ht="0">
      <c r="A60" s="1343" t="s">
        <v>225</v>
      </c>
      <c r="B60" s="1343"/>
      <c r="C60" s="1343"/>
      <c r="D60" s="1343"/>
      <c r="E60" s="2258"/>
      <c r="F60" s="1343"/>
      <c r="G60" s="1343"/>
      <c r="H60" s="1343"/>
      <c r="I60" s="1343"/>
      <c r="J60" s="1343"/>
      <c r="K60" s="1343"/>
      <c r="L60" s="1346"/>
      <c r="M60" s="1321"/>
      <c r="N60" s="1321"/>
      <c r="O60" s="518"/>
      <c r="P60" s="380"/>
      <c r="Q60" s="1344"/>
      <c r="R60" s="380"/>
      <c r="S60" s="1322"/>
      <c r="T60" s="1325" t="s">
        <v>229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R60" s="1324"/>
      <c r="CS60" s="1324"/>
      <c r="CT60" s="1324"/>
      <c r="CU60" s="1324"/>
      <c r="CV60" s="1324"/>
      <c r="CX60" s="500"/>
      <c r="CY60" s="500" t="str">
        <f>IF(T60="","",T60)</f>
        <v>Добавить территорию для дифференциации</v>
      </c>
      <c r="CZ60" s="500"/>
      <c r="DA60" s="500"/>
      <c r="DB60" s="511">
        <v>0</v>
      </c>
    </row>
    <row s="1642" customFormat="1" customHeight="1" ht="0">
      <c r="A61" s="1314"/>
      <c r="B61" s="1314"/>
      <c r="C61" s="1314"/>
      <c r="D61" s="1314"/>
      <c r="E61" s="1343"/>
      <c r="F61" s="1314"/>
      <c r="G61" s="1314"/>
      <c r="H61" s="1314"/>
      <c r="I61" s="1314"/>
      <c r="J61" s="1314"/>
      <c r="K61" s="1314"/>
      <c r="L61" s="1426"/>
      <c r="M61" s="1321"/>
      <c r="N61" s="1321"/>
      <c r="P61" s="1316"/>
      <c r="Q61" s="1317"/>
      <c r="R61" s="1316"/>
      <c r="S61" s="1322"/>
      <c r="T61" s="1325" t="s">
        <v>230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R61" s="1324"/>
      <c r="CS61" s="1324"/>
      <c r="CT61" s="1324"/>
      <c r="CU61" s="1324"/>
      <c r="CV61" s="1324"/>
      <c r="CX61" s="789"/>
      <c r="CY61" s="789" t="str">
        <f>IF(T61="","",T61)</f>
        <v>Добавить наименование тарифа</v>
      </c>
      <c r="CZ61" s="789"/>
      <c r="DA61" s="789"/>
      <c r="DB61" s="518">
        <v>0</v>
      </c>
    </row>
    <row customHeight="1" ht="11.549999999999999">
      <c r="M62" s="1160"/>
      <c r="N62" s="1160"/>
      <c r="O62" s="537"/>
      <c r="P62" s="1155"/>
      <c r="Q62" s="1155"/>
      <c r="R62" s="1155"/>
      <c r="S62" s="1155"/>
      <c r="AJ62" s="1635"/>
      <c r="AK62" s="1635"/>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BZ62" s="1635"/>
      <c r="CA62" s="1635"/>
      <c r="CB62" s="1635"/>
      <c r="CC62" s="1635"/>
      <c r="CD62" s="1635"/>
      <c r="CE62" s="1635"/>
      <c r="CF62" s="1635"/>
      <c r="CG62" s="1635"/>
      <c r="CH62" s="1635"/>
      <c r="CI62" s="1635"/>
      <c r="CJ62" s="1635"/>
      <c r="CK62" s="1635"/>
      <c r="CL62" s="1635"/>
      <c r="CM62" s="1635"/>
      <c r="CN62" s="1635"/>
      <c r="CO62" s="1635"/>
      <c r="CP62" s="1635"/>
      <c r="CQ62" s="1635"/>
      <c r="CR62" s="1635"/>
      <c r="CS62" s="1635"/>
      <c r="CT62" s="1635"/>
      <c r="CW62" s="1155"/>
      <c r="CX62" s="1155"/>
      <c r="CY62" s="1155"/>
      <c r="CZ62" s="1155"/>
      <c r="DA62" s="1155"/>
      <c r="DB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385"/>
      <c r="AK63" s="23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385"/>
      <c r="CA63" s="2385"/>
      <c r="CB63" s="2385"/>
      <c r="CC63" s="2385"/>
      <c r="CD63" s="2385"/>
      <c r="CE63" s="2385"/>
      <c r="CF63" s="2385"/>
      <c r="CG63" s="2385"/>
      <c r="CH63" s="2385"/>
      <c r="CI63" s="2385"/>
      <c r="CJ63" s="2385"/>
      <c r="CK63" s="2385"/>
      <c r="CL63" s="2385"/>
      <c r="CM63" s="2385"/>
      <c r="CN63" s="2385"/>
      <c r="CO63" s="2385"/>
      <c r="CP63" s="2385"/>
      <c r="CQ63" s="2385"/>
      <c r="CR63" s="2385"/>
      <c r="CS63" s="2385"/>
      <c r="CT63" s="2385"/>
      <c r="CU63" s="2285"/>
      <c r="CV63" s="2285"/>
      <c r="DB63" s="1155">
        <v>14</v>
      </c>
    </row>
    <row customHeight="1" ht="14.699999999999998">
      <c r="O64" s="537"/>
      <c r="AJ64" s="1635"/>
      <c r="AK64" s="1635"/>
      <c r="AL64" s="1635"/>
      <c r="AM64" s="1635"/>
      <c r="AN64" s="1635"/>
      <c r="AO64" s="1635"/>
      <c r="AP64" s="1635"/>
      <c r="AQ64" s="1635"/>
      <c r="AR64" s="1635"/>
      <c r="AS64" s="1635"/>
      <c r="AT64" s="1635"/>
      <c r="AU64" s="1635"/>
      <c r="AV64" s="1635"/>
      <c r="AW64" s="1635"/>
      <c r="AX64" s="1635"/>
      <c r="AY64" s="1635"/>
      <c r="AZ64" s="1635"/>
      <c r="BA64" s="1635"/>
      <c r="BB64" s="1635"/>
      <c r="BC64" s="1635"/>
      <c r="BD64" s="1635"/>
      <c r="BE64" s="1635"/>
      <c r="BF64" s="1635"/>
      <c r="BG64" s="1635"/>
      <c r="BH64" s="1635"/>
      <c r="BI64" s="1635"/>
      <c r="BJ64" s="1635"/>
      <c r="BK64" s="1635"/>
      <c r="BL64" s="1635"/>
      <c r="BM64" s="1635"/>
      <c r="BN64" s="1635"/>
      <c r="BO64" s="1635"/>
      <c r="BP64" s="1635"/>
      <c r="BQ64" s="1635"/>
      <c r="BR64" s="1635"/>
      <c r="BS64" s="1635"/>
      <c r="BT64" s="1635"/>
      <c r="BU64" s="1635"/>
      <c r="BV64" s="1635"/>
      <c r="BW64" s="1635"/>
      <c r="BX64" s="1635"/>
      <c r="BY64" s="1635"/>
      <c r="BZ64" s="1635"/>
      <c r="CA64" s="1635"/>
      <c r="CB64" s="1635"/>
      <c r="CC64" s="1635"/>
      <c r="CD64" s="1635"/>
      <c r="CE64" s="1635"/>
      <c r="CF64" s="1635"/>
      <c r="CG64" s="1635"/>
      <c r="CH64" s="1635"/>
      <c r="CI64" s="1635"/>
      <c r="CJ64" s="1635"/>
      <c r="CK64" s="1635"/>
      <c r="CL64" s="1635"/>
      <c r="CM64" s="1635"/>
      <c r="CN64" s="1635"/>
      <c r="CO64" s="1635"/>
      <c r="CP64" s="1635"/>
      <c r="CQ64" s="1635"/>
      <c r="CR64" s="1635"/>
      <c r="CS64" s="1635"/>
      <c r="CT64" s="1635"/>
      <c r="DB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385"/>
      <c r="AK65" s="23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385"/>
      <c r="BK65" s="2385"/>
      <c r="BL65" s="2385"/>
      <c r="BM65" s="2385"/>
      <c r="BN65" s="2385"/>
      <c r="BO65" s="2385"/>
      <c r="BP65" s="2385"/>
      <c r="BQ65" s="2385"/>
      <c r="BR65" s="2385"/>
      <c r="BS65" s="2385"/>
      <c r="BT65" s="2385"/>
      <c r="BU65" s="2385"/>
      <c r="BV65" s="2385"/>
      <c r="BW65" s="2385"/>
      <c r="BX65" s="2385"/>
      <c r="BY65" s="2385"/>
      <c r="BZ65" s="2385"/>
      <c r="CA65" s="2385"/>
      <c r="CB65" s="2385"/>
      <c r="CC65" s="2385"/>
      <c r="CD65" s="2385"/>
      <c r="CE65" s="2385"/>
      <c r="CF65" s="2385"/>
      <c r="CG65" s="2385"/>
      <c r="CH65" s="2385"/>
      <c r="CI65" s="2385"/>
      <c r="CJ65" s="2385"/>
      <c r="CK65" s="2385"/>
      <c r="CL65" s="2385"/>
      <c r="CM65" s="2385"/>
      <c r="CN65" s="2385"/>
      <c r="CO65" s="2385"/>
      <c r="CP65" s="2385"/>
      <c r="CQ65" s="2385"/>
      <c r="CR65" s="2385"/>
      <c r="CS65" s="2385"/>
      <c r="CT65" s="2385"/>
      <c r="CU65" s="2285"/>
      <c r="CV65" s="2285"/>
      <c r="DB65" s="1155">
        <v>14</v>
      </c>
    </row>
    <row customHeight="1" ht="22.5" hidden="1">
      <c r="A66" s="1160" t="s">
        <v>81</v>
      </c>
      <c r="B66" s="1160">
        <v>0</v>
      </c>
      <c r="C66" s="1160">
        <v>0</v>
      </c>
      <c r="D66" s="1160">
        <v>0</v>
      </c>
      <c r="E66" s="1160">
        <v>0</v>
      </c>
      <c r="F66" s="1160">
        <v>0</v>
      </c>
      <c r="G66" s="1160">
        <v>0</v>
      </c>
      <c r="H66" s="1160">
        <v>0</v>
      </c>
      <c r="I66" s="1160">
        <v>0</v>
      </c>
      <c r="J66" s="1160">
        <v>0</v>
      </c>
      <c r="K66" s="1160">
        <v>0</v>
      </c>
      <c r="L66" s="1421">
        <v>0</v>
      </c>
      <c r="M66" s="1362">
        <v>0</v>
      </c>
      <c r="N66" s="1362">
        <v>0</v>
      </c>
      <c r="O66" s="1362">
        <v>0</v>
      </c>
      <c r="P66" s="1351">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635">
        <v>0</v>
      </c>
      <c r="AK66" s="1635">
        <v>0</v>
      </c>
      <c r="AL66" s="1635">
        <v>0</v>
      </c>
      <c r="AM66" s="1635">
        <v>0</v>
      </c>
      <c r="AN66" s="1635">
        <v>0</v>
      </c>
      <c r="AO66" s="1635">
        <v>0</v>
      </c>
      <c r="AP66" s="1635">
        <v>0</v>
      </c>
      <c r="AQ66" s="1635">
        <v>0</v>
      </c>
      <c r="AR66" s="1635">
        <v>0</v>
      </c>
      <c r="AS66" s="1635">
        <v>0</v>
      </c>
      <c r="AT66" s="1635">
        <v>0</v>
      </c>
      <c r="AU66" s="1635">
        <v>0</v>
      </c>
      <c r="AV66" s="1635">
        <v>0</v>
      </c>
      <c r="AW66" s="1635">
        <v>0</v>
      </c>
      <c r="AX66" s="1635">
        <v>0</v>
      </c>
      <c r="AY66" s="1635">
        <v>0</v>
      </c>
      <c r="AZ66" s="1635">
        <v>0</v>
      </c>
      <c r="BA66" s="1635">
        <v>0</v>
      </c>
      <c r="BB66" s="1635">
        <v>0</v>
      </c>
      <c r="BC66" s="1635">
        <v>0</v>
      </c>
      <c r="BD66" s="1635">
        <v>0</v>
      </c>
      <c r="BE66" s="1635">
        <v>0</v>
      </c>
      <c r="BF66" s="1635">
        <v>0</v>
      </c>
      <c r="BG66" s="1635">
        <v>0</v>
      </c>
      <c r="BH66" s="1635">
        <v>0</v>
      </c>
      <c r="BI66" s="1635">
        <v>0</v>
      </c>
      <c r="BJ66" s="1635">
        <v>0</v>
      </c>
      <c r="BK66" s="1635">
        <v>0</v>
      </c>
      <c r="BL66" s="1635">
        <v>0</v>
      </c>
      <c r="BM66" s="1635">
        <v>0</v>
      </c>
      <c r="BN66" s="1635">
        <v>0</v>
      </c>
      <c r="BO66" s="1635">
        <v>0</v>
      </c>
      <c r="BP66" s="1635">
        <v>0</v>
      </c>
      <c r="BQ66" s="1635">
        <v>0</v>
      </c>
      <c r="BR66" s="1635">
        <v>0</v>
      </c>
      <c r="BS66" s="1635">
        <v>0</v>
      </c>
      <c r="BT66" s="1635">
        <v>0</v>
      </c>
      <c r="BU66" s="1635">
        <v>0</v>
      </c>
      <c r="BV66" s="1635">
        <v>0</v>
      </c>
      <c r="BW66" s="1635">
        <v>0</v>
      </c>
      <c r="BX66" s="1635">
        <v>0</v>
      </c>
      <c r="BY66" s="1635">
        <v>0</v>
      </c>
      <c r="BZ66" s="1635">
        <v>0</v>
      </c>
      <c r="CA66" s="1635">
        <v>0</v>
      </c>
      <c r="CB66" s="1635">
        <v>0</v>
      </c>
      <c r="CC66" s="1635">
        <v>0</v>
      </c>
      <c r="CD66" s="1635">
        <v>0</v>
      </c>
      <c r="CE66" s="1635">
        <v>0</v>
      </c>
      <c r="CF66" s="1635">
        <v>0</v>
      </c>
      <c r="CG66" s="1635">
        <v>0</v>
      </c>
      <c r="CH66" s="1635">
        <v>0</v>
      </c>
      <c r="CI66" s="1635">
        <v>0</v>
      </c>
      <c r="CJ66" s="1635">
        <v>0</v>
      </c>
      <c r="CK66" s="1635">
        <v>0</v>
      </c>
      <c r="CL66" s="1635">
        <v>0</v>
      </c>
      <c r="CM66" s="1635">
        <v>0</v>
      </c>
      <c r="CN66" s="1635">
        <v>0</v>
      </c>
      <c r="CO66" s="1635">
        <v>0</v>
      </c>
      <c r="CP66" s="1635">
        <v>0</v>
      </c>
      <c r="CQ66" s="1635">
        <v>0</v>
      </c>
      <c r="CR66" s="1635">
        <v>0</v>
      </c>
      <c r="CS66" s="1635">
        <v>0</v>
      </c>
      <c r="CT66" s="1635">
        <v>0</v>
      </c>
      <c r="CU66" s="1155">
        <v>4</v>
      </c>
      <c r="CV66" s="1155">
        <v>115</v>
      </c>
      <c r="CW66" s="511">
        <v>10</v>
      </c>
      <c r="CX66" s="511">
        <v>10</v>
      </c>
      <c r="CY66" s="511">
        <v>10</v>
      </c>
      <c r="CZ66" s="511">
        <v>10</v>
      </c>
      <c r="DA66" s="511">
        <v>10</v>
      </c>
      <c r="DB66" s="1155">
        <v>23</v>
      </c>
    </row>
  </sheetData>
  <sheetProtection formatColumns="0" formatRows="0" autoFilter="0" sort="0" insertRows="0" insertColumns="1" deleteRows="0" deleteColumns="0"/>
  <mergeCells count="390">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60"/>
    <mergeCell ref="V41:AB41"/>
    <mergeCell ref="AC41:CU41"/>
    <mergeCell ref="F42:F59"/>
    <mergeCell ref="V42:AB42"/>
    <mergeCell ref="AC42:CU42"/>
    <mergeCell ref="G43:G58"/>
    <mergeCell ref="Y38:AA38"/>
    <mergeCell ref="AD38:AE38"/>
    <mergeCell ref="AF38:AH38"/>
    <mergeCell ref="Z39:AA39"/>
    <mergeCell ref="H44:H58"/>
    <mergeCell ref="I44:I57"/>
    <mergeCell ref="P44:P57"/>
    <mergeCell ref="V44:AB44"/>
    <mergeCell ref="AC44:CU44"/>
    <mergeCell ref="J45:J48"/>
    <mergeCell ref="AG39:AH39"/>
    <mergeCell ref="Z40:AA40"/>
    <mergeCell ref="AG40:AH40"/>
    <mergeCell ref="K46:K47"/>
    <mergeCell ref="V43:AB43"/>
    <mergeCell ref="AC43:CU43"/>
    <mergeCell ref="T63:CV63"/>
    <mergeCell ref="T65:CV65"/>
    <mergeCell ref="Q45:Q48"/>
    <mergeCell ref="V45:AB45"/>
    <mergeCell ref="AC45:CU45"/>
    <mergeCell ref="AF46:AF47"/>
    <mergeCell ref="AG46:AG47"/>
    <mergeCell ref="CV46:CV47"/>
    <mergeCell ref="AH46:AH47"/>
    <mergeCell ref="AI46:AI47"/>
    <mergeCell ref="AI50:AI51"/>
    <mergeCell ref="K50:K51"/>
    <mergeCell ref="Y50:Y51"/>
    <mergeCell ref="Z50:Z51"/>
    <mergeCell ref="AA50:AA51"/>
    <mergeCell ref="AB50:AB51"/>
    <mergeCell ref="J49:J52"/>
    <mergeCell ref="Q49:Q52"/>
    <mergeCell ref="V49:AB49"/>
    <mergeCell ref="AC49:CU49"/>
    <mergeCell ref="CV50:CV51"/>
    <mergeCell ref="AG50:AG51"/>
    <mergeCell ref="AH50:AH51"/>
    <mergeCell ref="AF50:AF51"/>
    <mergeCell ref="AI54:AI55"/>
    <mergeCell ref="K54:K55"/>
    <mergeCell ref="Y54:Y55"/>
    <mergeCell ref="Z54:Z55"/>
    <mergeCell ref="AA54:AA55"/>
    <mergeCell ref="AB54:AB55"/>
    <mergeCell ref="J53:J56"/>
    <mergeCell ref="Q53:Q56"/>
    <mergeCell ref="V53:AB53"/>
    <mergeCell ref="AC53:CU53"/>
    <mergeCell ref="CV54:CV55"/>
    <mergeCell ref="AG54:AG55"/>
    <mergeCell ref="AH54:AH55"/>
    <mergeCell ref="AF54:AF55"/>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M54:AM55"/>
    <mergeCell ref="AN54:AN55"/>
    <mergeCell ref="AO54:AO55"/>
    <mergeCell ref="AP54:AP55"/>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50:AT51"/>
    <mergeCell ref="AU50:AU51"/>
    <mergeCell ref="AV50:AV51"/>
    <mergeCell ref="AW50:AW51"/>
    <mergeCell ref="AT54:AT55"/>
    <mergeCell ref="AU54:AU55"/>
    <mergeCell ref="AV54:AV55"/>
    <mergeCell ref="AW54:AW55"/>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50:BA51"/>
    <mergeCell ref="BB50:BB51"/>
    <mergeCell ref="BC50:BC51"/>
    <mergeCell ref="BD50:BD51"/>
    <mergeCell ref="BA54:BA55"/>
    <mergeCell ref="BB54:BB55"/>
    <mergeCell ref="BC54:BC55"/>
    <mergeCell ref="BD54:BD55"/>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50:BH51"/>
    <mergeCell ref="BI50:BI51"/>
    <mergeCell ref="BJ50:BJ51"/>
    <mergeCell ref="BK50:BK51"/>
    <mergeCell ref="BH54:BH55"/>
    <mergeCell ref="BI54:BI55"/>
    <mergeCell ref="BJ54:BJ55"/>
    <mergeCell ref="BK54:BK55"/>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50:BO51"/>
    <mergeCell ref="BP50:BP51"/>
    <mergeCell ref="BQ50:BQ51"/>
    <mergeCell ref="BR50:BR51"/>
    <mergeCell ref="BO54:BO55"/>
    <mergeCell ref="BP54:BP55"/>
    <mergeCell ref="BQ54:BQ55"/>
    <mergeCell ref="BR54:BR55"/>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50:BV51"/>
    <mergeCell ref="BW50:BW51"/>
    <mergeCell ref="BX50:BX51"/>
    <mergeCell ref="BY50:BY51"/>
    <mergeCell ref="BV54:BV55"/>
    <mergeCell ref="BW54:BW55"/>
    <mergeCell ref="BX54:BX55"/>
    <mergeCell ref="BY54:BY55"/>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50:CC51"/>
    <mergeCell ref="CD50:CD51"/>
    <mergeCell ref="CE50:CE51"/>
    <mergeCell ref="CF50:CF51"/>
    <mergeCell ref="CC54:CC55"/>
    <mergeCell ref="CD54:CD55"/>
    <mergeCell ref="CE54:CE55"/>
    <mergeCell ref="CF54:CF55"/>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50:CJ51"/>
    <mergeCell ref="CK50:CK51"/>
    <mergeCell ref="CL50:CL51"/>
    <mergeCell ref="CM50:CM51"/>
    <mergeCell ref="CJ54:CJ55"/>
    <mergeCell ref="CK54:CK55"/>
    <mergeCell ref="CL54:CL55"/>
    <mergeCell ref="CM54:CM55"/>
    <mergeCell ref="AP46:AP47"/>
    <mergeCell ref="AN46:AN47"/>
    <mergeCell ref="AO46:AO47"/>
    <mergeCell ref="AM46:AM47"/>
    <mergeCell ref="AW46:AW47"/>
    <mergeCell ref="AU46:AU47"/>
    <mergeCell ref="AV46:AV47"/>
    <mergeCell ref="AT46:AT47"/>
    <mergeCell ref="BD46:BD47"/>
    <mergeCell ref="BB46:BB47"/>
    <mergeCell ref="BC46:BC47"/>
    <mergeCell ref="BA46:BA47"/>
    <mergeCell ref="BK46:BK47"/>
    <mergeCell ref="BI46:BI47"/>
    <mergeCell ref="BJ46:BJ47"/>
    <mergeCell ref="BH46:BH47"/>
    <mergeCell ref="BR46:BR47"/>
    <mergeCell ref="BP46:BP47"/>
    <mergeCell ref="BQ46:BQ47"/>
    <mergeCell ref="BO46:BO47"/>
    <mergeCell ref="BY46:BY47"/>
    <mergeCell ref="BW46:BW47"/>
    <mergeCell ref="BX46:BX47"/>
    <mergeCell ref="BV46:BV47"/>
    <mergeCell ref="CF46:CF47"/>
    <mergeCell ref="CD46:CD47"/>
    <mergeCell ref="CE46:CE47"/>
    <mergeCell ref="CC46:CC47"/>
    <mergeCell ref="CM46:CM47"/>
    <mergeCell ref="CK46:CK47"/>
    <mergeCell ref="CL46:CL47"/>
    <mergeCell ref="CJ46:CJ47"/>
    <mergeCell ref="AB46:AB47"/>
    <mergeCell ref="Z46:Z47"/>
    <mergeCell ref="AA46:AA47"/>
    <mergeCell ref="Y46:Y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 ref="CQ54:CQ55"/>
    <mergeCell ref="CR54:CR55"/>
    <mergeCell ref="CS54:CS55"/>
    <mergeCell ref="CT54:CT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AL8 AL47 AL51 AL55 AS8 AS47 AS51 AS55 AZ8 AZ47 AZ51 AZ55 BG8 BG47 BG51 BG55 BN8 BN47 BN51 BN55 BU8 BU47 BU51 BU55 CB8 CB47 CB51 CB55 CI8 CI47 CI51 CI55 CP8 CP47 CP51 CP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CV65580:CV65587 CV131116:CV131123 CV196652:CV196659 CV262188:CV262195 CV327724:CV327731 CV393260:CV393267 CV458796:CV458803 CV524332:CV524339 CV589868:CV589875 CV655404:CV655411 CV720940:CV720947 CV786476:CV786483 CV852012:CV852019 CV917548:CV917555 CV983084:CV983091 T46 T7 AC5:AI5 CU5 AC44:AI44 CU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AM7 AO7 AM46 AO46 AM50 AO50 AM54 AO54 AT7 AV7 AT46 AV46 AT50 AV50 AT54 AV54 BA7 BC7 BA46 BC46 BA50 BC50 BA54 BC54 BH7 BJ7 BH46 BJ46 BH50 BJ50 BH54 BJ54 BO7 BQ7 BO46 BQ46 BO50 BQ50 BO54 BQ54 BV7 BX7 BV46 BX46 BV50 BX50 BV54 BX54 CC7 CE7 CC46 CE46 CC50 CE50 CC54 CE54 CJ7 CL7 CJ46 CL46 CJ50 CL50 CJ54 CL54 CQ7 CS7 CQ46 CS46 CQ50 CS50 CQ54 CS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T524338 AI196658:CT196658 AI589874:CT589874 AI655410:CT655410 AI15 AI720946:CT720946 AI786482:CT786482 AI852018:CT852018 AI917554:CT917554 AI983090:CT983090 AI65586:CT65586 AI131122:CT131122 AI458802:CT458802 AI262194:CT262194 AI7 AN7 AP7 AU7 AW7 BB7 BD7 BI7 BK7 BP7 BR7 BW7 BY7 CD7 CF7 CK7 CM7 CR7 CT7 AG46 AI327730:CT327730 AG15 AG7 Z7 AB7 AI393266:CT393266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dataValidation allowBlank="1" sqref="S131124:CV131130 S196660:CV196666 S262196:CV262202 S327732:CV327738 S393268:CV393274 S458804:CV458810 S524340:CV524346 S589876:CV589882 S655412:CV655418 S720948:CV720954 S786484:CV786490 S852020:CV852026 S917556:CV917562 S983092:CV983098 S65588:CV65594"/>
    <dataValidation type="list" allowBlank="1" showInputMessage="1" errorTitle="Ошибка" error="Выберите значение из списка" prompt="Выберите значение из списка" sqref="V983089:CU983089 V65585:CU65585 V131121:CU131121 V196657:CU196657 V262193:CU262193 V327729:CU327729 V393265:CU393265 V458801:CU458801 V524337:CU524337 V589873:CU589873 V655409:CU655409 V720945:CU720945 V786481:CU786481 V852017:CU852017 V917553:CU917553">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E1ED8-79EC-D3F8-5888-C06221B967A3}" mc:Ignorable="x14ac xr xr2 xr3">
  <sheetPr>
    <tabColor theme="6" tint="0.4"/>
  </sheetPr>
  <dimension ref="A1:DB58"/>
  <sheetViews>
    <sheetView showGridLines="0" zoomScale="90" workbookViewId="0">
      <pane xSplit="28" ySplit="40" topLeftCell="CA41" activePane="bottomRight" state="frozen"/>
      <selection pane="bottomLeft" activeCell="A41" sqref="A41"/>
      <selection pane="topRight" activeCell="AC1" sqref="AC1"/>
      <selection pane="bottomRight" activeCell="T57" sqref="T57:CV5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69" max="69" width="11.2734375" customWidth="1"/>
    <col min="98" max="98" width="10.57421875" hidden="1"/>
    <col min="99" max="99" style="1635" width="4.00390625" customWidth="1"/>
    <col min="100" max="100" style="1635" width="115.00390625" customWidth="1"/>
    <col min="101" max="105" style="1642" width="10.00390625" customWidth="1"/>
    <col min="106" max="106"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DB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2"/>
      <c r="BT2" s="2243"/>
      <c r="BU2" s="2243"/>
      <c r="BV2" s="2243"/>
      <c r="BW2" s="2243"/>
      <c r="BX2" s="2243"/>
      <c r="BY2" s="2244"/>
      <c r="BZ2" s="2242"/>
      <c r="CA2" s="2243"/>
      <c r="CB2" s="2243"/>
      <c r="CC2" s="2243"/>
      <c r="CD2" s="2243"/>
      <c r="CE2" s="2243"/>
      <c r="CF2" s="2244"/>
      <c r="CG2" s="2242"/>
      <c r="CH2" s="2243"/>
      <c r="CI2" s="2243"/>
      <c r="CJ2" s="2243"/>
      <c r="CK2" s="2243"/>
      <c r="CL2" s="2243"/>
      <c r="CM2" s="2244"/>
      <c r="CN2" s="2242"/>
      <c r="CO2" s="2243"/>
      <c r="CP2" s="2243"/>
      <c r="CQ2" s="2243"/>
      <c r="CR2" s="2243"/>
      <c r="CS2" s="2243"/>
      <c r="CT2" s="2244"/>
      <c r="CU2" s="2244"/>
      <c r="CV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00"/>
      <c r="CY2" s="500" t="str">
        <f>IF(T2="","",T2)</f>
        <v>Наименование тарифа</v>
      </c>
      <c r="CZ2" s="500"/>
      <c r="DA2" s="500"/>
      <c r="DB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2"/>
      <c r="BT3" s="2243"/>
      <c r="BU3" s="2243"/>
      <c r="BV3" s="2243"/>
      <c r="BW3" s="2243"/>
      <c r="BX3" s="2243"/>
      <c r="BY3" s="2244"/>
      <c r="BZ3" s="2242"/>
      <c r="CA3" s="2243"/>
      <c r="CB3" s="2243"/>
      <c r="CC3" s="2243"/>
      <c r="CD3" s="2243"/>
      <c r="CE3" s="2243"/>
      <c r="CF3" s="2244"/>
      <c r="CG3" s="2242"/>
      <c r="CH3" s="2243"/>
      <c r="CI3" s="2243"/>
      <c r="CJ3" s="2243"/>
      <c r="CK3" s="2243"/>
      <c r="CL3" s="2243"/>
      <c r="CM3" s="2244"/>
      <c r="CN3" s="2242"/>
      <c r="CO3" s="2243"/>
      <c r="CP3" s="2243"/>
      <c r="CQ3" s="2243"/>
      <c r="CR3" s="2243"/>
      <c r="CS3" s="2243"/>
      <c r="CT3" s="2244"/>
      <c r="CU3" s="2244"/>
      <c r="CV3" s="1258" t="s">
        <v>402</v>
      </c>
      <c r="CX3" s="500"/>
      <c r="CY3" s="500" t="str">
        <f>IF(T3="","",T3)</f>
        <v>Территория действия тарифа</v>
      </c>
      <c r="CZ3" s="500"/>
      <c r="DA3" s="500"/>
      <c r="DB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2"/>
      <c r="BT4" s="2243"/>
      <c r="BU4" s="2243"/>
      <c r="BV4" s="2243"/>
      <c r="BW4" s="2243"/>
      <c r="BX4" s="2243"/>
      <c r="BY4" s="2244"/>
      <c r="BZ4" s="2242"/>
      <c r="CA4" s="2243"/>
      <c r="CB4" s="2243"/>
      <c r="CC4" s="2243"/>
      <c r="CD4" s="2243"/>
      <c r="CE4" s="2243"/>
      <c r="CF4" s="2244"/>
      <c r="CG4" s="2242"/>
      <c r="CH4" s="2243"/>
      <c r="CI4" s="2243"/>
      <c r="CJ4" s="2243"/>
      <c r="CK4" s="2243"/>
      <c r="CL4" s="2243"/>
      <c r="CM4" s="2244"/>
      <c r="CN4" s="2242"/>
      <c r="CO4" s="2243"/>
      <c r="CP4" s="2243"/>
      <c r="CQ4" s="2243"/>
      <c r="CR4" s="2243"/>
      <c r="CS4" s="2243"/>
      <c r="CT4" s="2244"/>
      <c r="CU4" s="2244"/>
      <c r="CV4" s="1258" t="s">
        <v>483</v>
      </c>
      <c r="CX4" s="500"/>
      <c r="CY4" s="500" t="str">
        <f>IF(T4="","",T4)</f>
        <v>Наименование централизованной системы холодного водоснабжения</v>
      </c>
      <c r="CZ4" s="500"/>
      <c r="DA4" s="500"/>
      <c r="DB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0"/>
      <c r="BT5" s="2351"/>
      <c r="BU5" s="2351"/>
      <c r="BV5" s="2351"/>
      <c r="BW5" s="2351"/>
      <c r="BX5" s="2351"/>
      <c r="BY5" s="2352"/>
      <c r="BZ5" s="2350"/>
      <c r="CA5" s="2351"/>
      <c r="CB5" s="2351"/>
      <c r="CC5" s="2351"/>
      <c r="CD5" s="2351"/>
      <c r="CE5" s="2351"/>
      <c r="CF5" s="2352"/>
      <c r="CG5" s="2350"/>
      <c r="CH5" s="2351"/>
      <c r="CI5" s="2351"/>
      <c r="CJ5" s="2351"/>
      <c r="CK5" s="2351"/>
      <c r="CL5" s="2351"/>
      <c r="CM5" s="2352"/>
      <c r="CN5" s="2350"/>
      <c r="CO5" s="2351"/>
      <c r="CP5" s="2351"/>
      <c r="CQ5" s="2351"/>
      <c r="CR5" s="2351"/>
      <c r="CS5" s="2351"/>
      <c r="CT5" s="2352"/>
      <c r="CU5" s="2355"/>
      <c r="CV5" s="1258" t="s">
        <v>485</v>
      </c>
      <c r="CX5" s="500"/>
      <c r="CY5" s="500" t="str">
        <f>IF(T5="","",T5)</f>
        <v>Наименование признака дифференциации</v>
      </c>
      <c r="CZ5" s="500"/>
      <c r="DA5" s="500"/>
      <c r="DB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5"/>
      <c r="BT6" s="2246"/>
      <c r="BU6" s="2246"/>
      <c r="BV6" s="2246"/>
      <c r="BW6" s="2246"/>
      <c r="BX6" s="2246"/>
      <c r="BY6" s="2247"/>
      <c r="BZ6" s="2245"/>
      <c r="CA6" s="2246"/>
      <c r="CB6" s="2246"/>
      <c r="CC6" s="2246"/>
      <c r="CD6" s="2246"/>
      <c r="CE6" s="2246"/>
      <c r="CF6" s="2247"/>
      <c r="CG6" s="2245"/>
      <c r="CH6" s="2246"/>
      <c r="CI6" s="2246"/>
      <c r="CJ6" s="2246"/>
      <c r="CK6" s="2246"/>
      <c r="CL6" s="2246"/>
      <c r="CM6" s="2247"/>
      <c r="CN6" s="2245"/>
      <c r="CO6" s="2246"/>
      <c r="CP6" s="2246"/>
      <c r="CQ6" s="2246"/>
      <c r="CR6" s="2246"/>
      <c r="CS6" s="2246"/>
      <c r="CT6" s="2247"/>
      <c r="CU6" s="2247"/>
      <c r="CV6" s="1307" t="s">
        <v>486</v>
      </c>
      <c r="CX6" s="500"/>
      <c r="CY6" s="500" t="str">
        <f>IF(T6="","",T6)</f>
        <v>Группа потребителей</v>
      </c>
      <c r="CZ6" s="500"/>
      <c r="DA6" s="500"/>
      <c r="DB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751"/>
      <c r="AY7" s="751"/>
      <c r="AZ7" s="1257"/>
      <c r="BA7" s="2602"/>
      <c r="BB7" s="2107" t="s">
        <v>65</v>
      </c>
      <c r="BC7" s="2602"/>
      <c r="BD7" s="2107" t="s">
        <v>65</v>
      </c>
      <c r="BE7" s="751"/>
      <c r="BF7" s="751"/>
      <c r="BG7" s="1257"/>
      <c r="BH7" s="2602"/>
      <c r="BI7" s="2107" t="s">
        <v>65</v>
      </c>
      <c r="BJ7" s="2602"/>
      <c r="BK7" s="2107" t="s">
        <v>65</v>
      </c>
      <c r="BL7" s="751"/>
      <c r="BM7" s="751"/>
      <c r="BN7" s="1257"/>
      <c r="BO7" s="2602"/>
      <c r="BP7" s="2107" t="s">
        <v>65</v>
      </c>
      <c r="BQ7" s="2602"/>
      <c r="BR7" s="2107" t="s">
        <v>65</v>
      </c>
      <c r="BS7" s="751"/>
      <c r="BT7" s="751"/>
      <c r="BU7" s="1257"/>
      <c r="BV7" s="2602"/>
      <c r="BW7" s="2107" t="s">
        <v>65</v>
      </c>
      <c r="BX7" s="2602"/>
      <c r="BY7" s="2107" t="s">
        <v>65</v>
      </c>
      <c r="BZ7" s="751"/>
      <c r="CA7" s="751"/>
      <c r="CB7" s="1257"/>
      <c r="CC7" s="2602"/>
      <c r="CD7" s="2107" t="s">
        <v>65</v>
      </c>
      <c r="CE7" s="2602"/>
      <c r="CF7" s="2107" t="s">
        <v>65</v>
      </c>
      <c r="CG7" s="751"/>
      <c r="CH7" s="751"/>
      <c r="CI7" s="1257"/>
      <c r="CJ7" s="2602"/>
      <c r="CK7" s="2107" t="s">
        <v>65</v>
      </c>
      <c r="CL7" s="2602"/>
      <c r="CM7" s="2107" t="s">
        <v>65</v>
      </c>
      <c r="CN7" s="751"/>
      <c r="CO7" s="751"/>
      <c r="CP7" s="1257"/>
      <c r="CQ7" s="2602"/>
      <c r="CR7" s="2107" t="s">
        <v>65</v>
      </c>
      <c r="CS7" s="2602"/>
      <c r="CT7" s="2107" t="s">
        <v>65</v>
      </c>
      <c r="CU7" s="1438"/>
      <c r="CV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1">
        <f>STRCHECKDATE(V8:CU8)</f>
      </c>
      <c r="CX7" s="500"/>
      <c r="CY7" s="500" t="str">
        <f>IF(T7="","",T7)</f>
        <v/>
      </c>
      <c r="CZ7" s="500"/>
      <c r="DA7" s="500"/>
      <c r="DB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325"/>
      <c r="BT8" s="325"/>
      <c r="BU8" s="328" t="str">
        <f>BV7&amp;"-"&amp;BX7</f>
        <v>-</v>
      </c>
      <c r="BV8" s="2309"/>
      <c r="BW8" s="2107"/>
      <c r="BX8" s="2309"/>
      <c r="BY8" s="2107"/>
      <c r="BZ8" s="325"/>
      <c r="CA8" s="325"/>
      <c r="CB8" s="328" t="str">
        <f>CC7&amp;"-"&amp;CE7</f>
        <v>-</v>
      </c>
      <c r="CC8" s="2309"/>
      <c r="CD8" s="2107"/>
      <c r="CE8" s="2309"/>
      <c r="CF8" s="2107"/>
      <c r="CG8" s="325"/>
      <c r="CH8" s="325"/>
      <c r="CI8" s="328" t="str">
        <f>CJ7&amp;"-"&amp;CL7</f>
        <v>-</v>
      </c>
      <c r="CJ8" s="2309"/>
      <c r="CK8" s="2107"/>
      <c r="CL8" s="2309"/>
      <c r="CM8" s="2107"/>
      <c r="CN8" s="325"/>
      <c r="CO8" s="325"/>
      <c r="CP8" s="328" t="str">
        <f>CQ7&amp;"-"&amp;CS7</f>
        <v>-</v>
      </c>
      <c r="CQ8" s="2309"/>
      <c r="CR8" s="2107"/>
      <c r="CS8" s="2309"/>
      <c r="CT8" s="2107"/>
      <c r="CU8" s="1439"/>
      <c r="CV8" s="2349"/>
      <c r="CX8" s="500"/>
      <c r="CY8" s="500" t="str">
        <f>IF(T8="","",T8)</f>
        <v/>
      </c>
      <c r="CZ8" s="500"/>
      <c r="DA8" s="500"/>
      <c r="DB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245"/>
      <c r="AK9" s="3246"/>
      <c r="AL9" s="3247"/>
      <c r="AM9" s="3248"/>
      <c r="AN9" s="3249"/>
      <c r="AO9" s="3250"/>
      <c r="AP9" s="3251"/>
      <c r="AQ9" s="3252"/>
      <c r="AR9" s="3253"/>
      <c r="AS9" s="3254"/>
      <c r="AT9" s="3255"/>
      <c r="AU9" s="3256"/>
      <c r="AV9" s="3257"/>
      <c r="AW9" s="3258"/>
      <c r="AX9" s="3259"/>
      <c r="AY9" s="3260"/>
      <c r="AZ9" s="3261"/>
      <c r="BA9" s="3262"/>
      <c r="BB9" s="3263"/>
      <c r="BC9" s="3264"/>
      <c r="BD9" s="3265"/>
      <c r="BE9" s="3266"/>
      <c r="BF9" s="3267"/>
      <c r="BG9" s="3268"/>
      <c r="BH9" s="3269"/>
      <c r="BI9" s="3270"/>
      <c r="BJ9" s="3271"/>
      <c r="BK9" s="3272"/>
      <c r="BL9" s="3273"/>
      <c r="BM9" s="3274"/>
      <c r="BN9" s="3275"/>
      <c r="BO9" s="3276"/>
      <c r="BP9" s="3277"/>
      <c r="BQ9" s="3278"/>
      <c r="BR9" s="3279"/>
      <c r="BS9" s="3280"/>
      <c r="BT9" s="3281"/>
      <c r="BU9" s="3282"/>
      <c r="BV9" s="3283"/>
      <c r="BW9" s="3284"/>
      <c r="BX9" s="3285"/>
      <c r="BY9" s="3286"/>
      <c r="BZ9" s="3287"/>
      <c r="CA9" s="3288"/>
      <c r="CB9" s="3289"/>
      <c r="CC9" s="3290"/>
      <c r="CD9" s="3291"/>
      <c r="CE9" s="3292"/>
      <c r="CF9" s="3293"/>
      <c r="CG9" s="3294"/>
      <c r="CH9" s="3295"/>
      <c r="CI9" s="3296"/>
      <c r="CJ9" s="3297"/>
      <c r="CK9" s="3298"/>
      <c r="CL9" s="3299"/>
      <c r="CM9" s="3300"/>
      <c r="CN9" s="3301"/>
      <c r="CO9" s="3302"/>
      <c r="CP9" s="3303"/>
      <c r="CQ9" s="3304"/>
      <c r="CR9" s="3305"/>
      <c r="CS9" s="3306"/>
      <c r="CT9" s="3307"/>
      <c r="CU9" s="367"/>
      <c r="CV9" s="1258" t="s">
        <v>488</v>
      </c>
      <c r="CX9" s="500"/>
      <c r="CY9" s="500" t="str">
        <f>IF(T9="","",T9)</f>
        <v>Добавить значение признака дифференциации</v>
      </c>
      <c r="CZ9" s="500"/>
      <c r="DA9" s="500"/>
      <c r="DB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308"/>
      <c r="AK10" s="3309"/>
      <c r="AL10" s="3310"/>
      <c r="AM10" s="3311"/>
      <c r="AN10" s="3312"/>
      <c r="AO10" s="3313"/>
      <c r="AP10" s="3314"/>
      <c r="AQ10" s="3315"/>
      <c r="AR10" s="3316"/>
      <c r="AS10" s="3317"/>
      <c r="AT10" s="3318"/>
      <c r="AU10" s="3319"/>
      <c r="AV10" s="3320"/>
      <c r="AW10" s="3321"/>
      <c r="AX10" s="3322"/>
      <c r="AY10" s="3323"/>
      <c r="AZ10" s="3324"/>
      <c r="BA10" s="3325"/>
      <c r="BB10" s="3326"/>
      <c r="BC10" s="3327"/>
      <c r="BD10" s="3328"/>
      <c r="BE10" s="3329"/>
      <c r="BF10" s="3330"/>
      <c r="BG10" s="3331"/>
      <c r="BH10" s="3332"/>
      <c r="BI10" s="3333"/>
      <c r="BJ10" s="3334"/>
      <c r="BK10" s="3335"/>
      <c r="BL10" s="3336"/>
      <c r="BM10" s="3337"/>
      <c r="BN10" s="3338"/>
      <c r="BO10" s="3339"/>
      <c r="BP10" s="3340"/>
      <c r="BQ10" s="3341"/>
      <c r="BR10" s="3342"/>
      <c r="BS10" s="3343"/>
      <c r="BT10" s="3344"/>
      <c r="BU10" s="3345"/>
      <c r="BV10" s="3346"/>
      <c r="BW10" s="3347"/>
      <c r="BX10" s="3348"/>
      <c r="BY10" s="3349"/>
      <c r="BZ10" s="3350"/>
      <c r="CA10" s="3351"/>
      <c r="CB10" s="3352"/>
      <c r="CC10" s="3353"/>
      <c r="CD10" s="3354"/>
      <c r="CE10" s="3355"/>
      <c r="CF10" s="3356"/>
      <c r="CG10" s="3357"/>
      <c r="CH10" s="3358"/>
      <c r="CI10" s="3359"/>
      <c r="CJ10" s="3360"/>
      <c r="CK10" s="3361"/>
      <c r="CL10" s="3362"/>
      <c r="CM10" s="3363"/>
      <c r="CN10" s="3364"/>
      <c r="CO10" s="3365"/>
      <c r="CP10" s="3366"/>
      <c r="CQ10" s="3367"/>
      <c r="CR10" s="3368"/>
      <c r="CS10" s="3369"/>
      <c r="CT10" s="3370"/>
      <c r="CU10" s="367"/>
      <c r="CV10" s="1440"/>
      <c r="CX10" s="500"/>
      <c r="CY10" s="500" t="str">
        <f>IF(T10="","",T10)</f>
        <v>Добавить группу потребителей</v>
      </c>
      <c r="CZ10" s="500"/>
      <c r="DA10" s="500"/>
      <c r="DB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371"/>
      <c r="AK11" s="3372"/>
      <c r="AL11" s="3373"/>
      <c r="AM11" s="3374"/>
      <c r="AN11" s="3375"/>
      <c r="AO11" s="3376"/>
      <c r="AP11" s="3377"/>
      <c r="AQ11" s="3378"/>
      <c r="AR11" s="3379"/>
      <c r="AS11" s="3380"/>
      <c r="AT11" s="3381"/>
      <c r="AU11" s="3382"/>
      <c r="AV11" s="3383"/>
      <c r="AW11" s="3384"/>
      <c r="AX11" s="3385"/>
      <c r="AY11" s="3386"/>
      <c r="AZ11" s="3387"/>
      <c r="BA11" s="3388"/>
      <c r="BB11" s="3389"/>
      <c r="BC11" s="3390"/>
      <c r="BD11" s="3391"/>
      <c r="BE11" s="3392"/>
      <c r="BF11" s="3393"/>
      <c r="BG11" s="3394"/>
      <c r="BH11" s="3395"/>
      <c r="BI11" s="3396"/>
      <c r="BJ11" s="3397"/>
      <c r="BK11" s="3398"/>
      <c r="BL11" s="3399"/>
      <c r="BM11" s="3400"/>
      <c r="BN11" s="3401"/>
      <c r="BO11" s="3402"/>
      <c r="BP11" s="3403"/>
      <c r="BQ11" s="3404"/>
      <c r="BR11" s="3405"/>
      <c r="BS11" s="3406"/>
      <c r="BT11" s="3407"/>
      <c r="BU11" s="3408"/>
      <c r="BV11" s="3409"/>
      <c r="BW11" s="3410"/>
      <c r="BX11" s="3411"/>
      <c r="BY11" s="3412"/>
      <c r="BZ11" s="3413"/>
      <c r="CA11" s="3414"/>
      <c r="CB11" s="3415"/>
      <c r="CC11" s="3416"/>
      <c r="CD11" s="3417"/>
      <c r="CE11" s="3418"/>
      <c r="CF11" s="3419"/>
      <c r="CG11" s="3420"/>
      <c r="CH11" s="3421"/>
      <c r="CI11" s="3422"/>
      <c r="CJ11" s="3423"/>
      <c r="CK11" s="3424"/>
      <c r="CL11" s="3425"/>
      <c r="CM11" s="3426"/>
      <c r="CN11" s="3427"/>
      <c r="CO11" s="3428"/>
      <c r="CP11" s="3429"/>
      <c r="CQ11" s="3430"/>
      <c r="CR11" s="3431"/>
      <c r="CS11" s="3432"/>
      <c r="CT11" s="3433"/>
      <c r="CU11" s="367"/>
      <c r="CV11" s="303"/>
      <c r="CX11" s="500"/>
      <c r="CY11" s="500" t="str">
        <f>IF(T11="","",T11)</f>
        <v>Добавить наименование признака дифференциации</v>
      </c>
      <c r="CZ11" s="500"/>
      <c r="DA11" s="500"/>
      <c r="DB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X12" s="789"/>
      <c r="CY12" s="789" t="str">
        <f>IF(T12="","",T12)</f>
        <v>Добавить централизованную систему для дифференциации</v>
      </c>
      <c r="CZ12" s="789"/>
      <c r="DA12" s="789"/>
      <c r="DB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X13" s="500"/>
      <c r="CY13" s="500" t="str">
        <f>IF(T13="","",T13)</f>
        <v>Добавить территорию для дифференциации</v>
      </c>
      <c r="CZ13" s="500"/>
      <c r="DA13" s="500"/>
      <c r="DB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DB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DB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DB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DB17" s="1155">
        <v>0</v>
      </c>
    </row>
    <row s="1366" customFormat="1" customHeight="1" ht="22.5" hidden="1">
      <c r="L18" s="1447"/>
      <c r="M18" s="1362"/>
      <c r="N18" s="1362"/>
      <c r="O18" s="1367" t="s">
        <v>419</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S18" s="1366"/>
      <c r="BT18" s="1366"/>
      <c r="BU18" s="1366"/>
      <c r="BV18" s="1367"/>
      <c r="BW18" s="1366"/>
      <c r="BX18" s="1367"/>
      <c r="BY18" s="1366"/>
      <c r="BZ18" s="1366"/>
      <c r="CA18" s="1366"/>
      <c r="CB18" s="1366"/>
      <c r="CC18" s="1367"/>
      <c r="CD18" s="1366"/>
      <c r="CE18" s="1367"/>
      <c r="CF18" s="1366"/>
      <c r="CG18" s="1366"/>
      <c r="CH18" s="1366"/>
      <c r="CI18" s="1366"/>
      <c r="CJ18" s="1367"/>
      <c r="CK18" s="1366"/>
      <c r="CL18" s="1367"/>
      <c r="CM18" s="1366"/>
      <c r="CN18" s="1366"/>
      <c r="CO18" s="1366"/>
      <c r="CP18" s="1366"/>
      <c r="CQ18" s="1367"/>
      <c r="CR18" s="1366"/>
      <c r="CS18" s="1367"/>
      <c r="CT18" s="1366"/>
      <c r="CW18" s="511"/>
      <c r="CX18" s="511"/>
      <c r="CY18" s="511"/>
      <c r="CZ18" s="511"/>
      <c r="DA18" s="511"/>
      <c r="DB18" s="1160">
        <v>0</v>
      </c>
    </row>
    <row s="1366" customFormat="1" customHeight="1" ht="14.25" hidden="1">
      <c r="L19" s="1447"/>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W19" s="511"/>
      <c r="CX19" s="511"/>
      <c r="CY19" s="511"/>
      <c r="CZ19" s="511"/>
      <c r="DA19" s="511"/>
      <c r="DB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J20" s="1366"/>
      <c r="AK20" s="1366"/>
      <c r="AL20" s="1366"/>
      <c r="AM20" s="1366"/>
      <c r="AN20" s="1370" t="s">
        <v>422</v>
      </c>
      <c r="AO20" s="1366"/>
      <c r="AP20" s="1370" t="s">
        <v>423</v>
      </c>
      <c r="AQ20" s="1366"/>
      <c r="AR20" s="1366"/>
      <c r="AS20" s="1366"/>
      <c r="AT20" s="1366"/>
      <c r="AU20" s="1370" t="s">
        <v>422</v>
      </c>
      <c r="AV20" s="1366"/>
      <c r="AW20" s="1370" t="s">
        <v>423</v>
      </c>
      <c r="AX20" s="1366"/>
      <c r="AY20" s="1366"/>
      <c r="AZ20" s="1366"/>
      <c r="BA20" s="1366"/>
      <c r="BB20" s="1370" t="s">
        <v>422</v>
      </c>
      <c r="BC20" s="1366"/>
      <c r="BD20" s="1370" t="s">
        <v>423</v>
      </c>
      <c r="BE20" s="1366"/>
      <c r="BF20" s="1366"/>
      <c r="BG20" s="1366"/>
      <c r="BH20" s="1366"/>
      <c r="BI20" s="1370" t="s">
        <v>422</v>
      </c>
      <c r="BJ20" s="1366"/>
      <c r="BK20" s="1370" t="s">
        <v>423</v>
      </c>
      <c r="BL20" s="1366"/>
      <c r="BM20" s="1366"/>
      <c r="BN20" s="1366"/>
      <c r="BO20" s="1366"/>
      <c r="BP20" s="1370" t="s">
        <v>422</v>
      </c>
      <c r="BQ20" s="1366"/>
      <c r="BR20" s="1370" t="s">
        <v>423</v>
      </c>
      <c r="BS20" s="1366"/>
      <c r="BT20" s="1366"/>
      <c r="BU20" s="1366"/>
      <c r="BV20" s="1366"/>
      <c r="BW20" s="1370" t="s">
        <v>422</v>
      </c>
      <c r="BX20" s="1366"/>
      <c r="BY20" s="1370" t="s">
        <v>423</v>
      </c>
      <c r="BZ20" s="1366"/>
      <c r="CA20" s="1366"/>
      <c r="CB20" s="1366"/>
      <c r="CC20" s="1366"/>
      <c r="CD20" s="1370" t="s">
        <v>422</v>
      </c>
      <c r="CE20" s="1366"/>
      <c r="CF20" s="1370" t="s">
        <v>423</v>
      </c>
      <c r="CG20" s="1366"/>
      <c r="CH20" s="1366"/>
      <c r="CI20" s="1366"/>
      <c r="CJ20" s="1366"/>
      <c r="CK20" s="1370" t="s">
        <v>422</v>
      </c>
      <c r="CL20" s="1366"/>
      <c r="CM20" s="1370" t="s">
        <v>423</v>
      </c>
      <c r="CN20" s="1366"/>
      <c r="CO20" s="1366"/>
      <c r="CP20" s="1366"/>
      <c r="CQ20" s="1366"/>
      <c r="CR20" s="1370" t="s">
        <v>422</v>
      </c>
      <c r="CS20" s="1366"/>
      <c r="CT20" s="1370" t="s">
        <v>423</v>
      </c>
      <c r="DB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DB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DB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DB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DB24" s="1155">
        <v>14</v>
      </c>
    </row>
    <row customHeight="1" ht="14.699999999999998">
      <c r="Q25" s="376"/>
      <c r="R25" s="376"/>
      <c r="S25" s="2249" t="str">
        <f>IF(org=0,"Не определено",org)</f>
        <v>ООО "Водоканал"</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DB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509"/>
      <c r="DB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2251" t="str">
        <f>IF(TITLE_NAME_OR_PR_CHANGE="",IF(TITLE_NAME_OR_PR="","",TITLE_NAME_OR_PR),TITLE_NAME_OR_PR_CHANGE)</f>
        <v/>
      </c>
      <c r="AY27" s="2251"/>
      <c r="AZ27" s="2251"/>
      <c r="BA27" s="2251"/>
      <c r="BB27" s="2251"/>
      <c r="BC27" s="2251"/>
      <c r="BD27" s="1635"/>
      <c r="BE27" s="2251" t="str">
        <f>IF(TITLE_NAME_OR_PR_CHANGE="",IF(TITLE_NAME_OR_PR="","",TITLE_NAME_OR_PR),TITLE_NAME_OR_PR_CHANGE)</f>
        <v/>
      </c>
      <c r="BF27" s="2251"/>
      <c r="BG27" s="2251"/>
      <c r="BH27" s="2251"/>
      <c r="BI27" s="2251"/>
      <c r="BJ27" s="2251"/>
      <c r="BK27" s="1635"/>
      <c r="BL27" s="2251" t="str">
        <f>IF(TITLE_NAME_OR_PR_CHANGE="",IF(TITLE_NAME_OR_PR="","",TITLE_NAME_OR_PR),TITLE_NAME_OR_PR_CHANGE)</f>
        <v/>
      </c>
      <c r="BM27" s="2251"/>
      <c r="BN27" s="2251"/>
      <c r="BO27" s="2251"/>
      <c r="BP27" s="2251"/>
      <c r="BQ27" s="2251"/>
      <c r="BR27" s="1635"/>
      <c r="BS27" s="2251" t="str">
        <f>IF(TITLE_NAME_OR_PR_CHANGE="",IF(TITLE_NAME_OR_PR="","",TITLE_NAME_OR_PR),TITLE_NAME_OR_PR_CHANGE)</f>
        <v/>
      </c>
      <c r="BT27" s="2251"/>
      <c r="BU27" s="2251"/>
      <c r="BV27" s="2251"/>
      <c r="BW27" s="2251"/>
      <c r="BX27" s="2251"/>
      <c r="BY27" s="1635"/>
      <c r="BZ27" s="2251" t="str">
        <f>IF(TITLE_NAME_OR_PR_CHANGE="",IF(TITLE_NAME_OR_PR="","",TITLE_NAME_OR_PR),TITLE_NAME_OR_PR_CHANGE)</f>
        <v/>
      </c>
      <c r="CA27" s="2251"/>
      <c r="CB27" s="2251"/>
      <c r="CC27" s="2251"/>
      <c r="CD27" s="2251"/>
      <c r="CE27" s="2251"/>
      <c r="CF27" s="1635"/>
      <c r="CG27" s="2251" t="str">
        <f>IF(TITLE_NAME_OR_PR_CHANGE="",IF(TITLE_NAME_OR_PR="","",TITLE_NAME_OR_PR),TITLE_NAME_OR_PR_CHANGE)</f>
        <v/>
      </c>
      <c r="CH27" s="2251"/>
      <c r="CI27" s="2251"/>
      <c r="CJ27" s="2251"/>
      <c r="CK27" s="2251"/>
      <c r="CL27" s="2251"/>
      <c r="CM27" s="1635"/>
      <c r="CN27" s="2251" t="str">
        <f>IF(TITLE_NAME_OR_PR_CHANGE="",IF(TITLE_NAME_OR_PR="","",TITLE_NAME_OR_PR),TITLE_NAME_OR_PR_CHANGE)</f>
        <v/>
      </c>
      <c r="CO27" s="2251"/>
      <c r="CP27" s="2251"/>
      <c r="CQ27" s="2251"/>
      <c r="CR27" s="2251"/>
      <c r="CS27" s="2251"/>
      <c r="CT27" s="1635"/>
      <c r="CU27" s="326"/>
      <c r="CV27" s="280"/>
      <c r="CW27" s="368"/>
      <c r="CX27" s="368"/>
      <c r="CY27" s="368"/>
      <c r="CZ27" s="368"/>
      <c r="DA27" s="368"/>
      <c r="DB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45777.38216435185</v>
      </c>
      <c r="W28" s="2264"/>
      <c r="X28" s="2264"/>
      <c r="Y28" s="2264"/>
      <c r="Z28" s="2264"/>
      <c r="AA28" s="2264"/>
      <c r="AB28" s="326"/>
      <c r="AC28" s="2264" t="str">
        <f>IF(TITLE_DATE_PR_CHANGE="",IF(TITLE_DATE_PR="","",TITLE_DATE_PR),TITLE_DATE_PR_CHANGE)</f>
        <v>45777.38216435185</v>
      </c>
      <c r="AD28" s="2264"/>
      <c r="AE28" s="2264"/>
      <c r="AF28" s="2264"/>
      <c r="AG28" s="2264"/>
      <c r="AH28" s="2264"/>
      <c r="AI28" s="326"/>
      <c r="AJ28" s="2264" t="str">
        <f>IF(TITLE_DATE_PR_CHANGE="",IF(TITLE_DATE_PR="","",TITLE_DATE_PR),TITLE_DATE_PR_CHANGE)</f>
        <v>45777.38216435185</v>
      </c>
      <c r="AK28" s="2264"/>
      <c r="AL28" s="2264"/>
      <c r="AM28" s="2264"/>
      <c r="AN28" s="2264"/>
      <c r="AO28" s="2264"/>
      <c r="AP28" s="1635"/>
      <c r="AQ28" s="2264" t="str">
        <f>IF(TITLE_DATE_PR_CHANGE="",IF(TITLE_DATE_PR="","",TITLE_DATE_PR),TITLE_DATE_PR_CHANGE)</f>
        <v>45777.38216435185</v>
      </c>
      <c r="AR28" s="2264"/>
      <c r="AS28" s="2264"/>
      <c r="AT28" s="2264"/>
      <c r="AU28" s="2264"/>
      <c r="AV28" s="2264"/>
      <c r="AW28" s="1635"/>
      <c r="AX28" s="2264" t="str">
        <f>IF(TITLE_DATE_PR_CHANGE="",IF(TITLE_DATE_PR="","",TITLE_DATE_PR),TITLE_DATE_PR_CHANGE)</f>
        <v>45777.38216435185</v>
      </c>
      <c r="AY28" s="2264"/>
      <c r="AZ28" s="2264"/>
      <c r="BA28" s="2264"/>
      <c r="BB28" s="2264"/>
      <c r="BC28" s="2264"/>
      <c r="BD28" s="1635"/>
      <c r="BE28" s="2264" t="str">
        <f>IF(TITLE_DATE_PR_CHANGE="",IF(TITLE_DATE_PR="","",TITLE_DATE_PR),TITLE_DATE_PR_CHANGE)</f>
        <v>45777.38216435185</v>
      </c>
      <c r="BF28" s="2264"/>
      <c r="BG28" s="2264"/>
      <c r="BH28" s="2264"/>
      <c r="BI28" s="2264"/>
      <c r="BJ28" s="2264"/>
      <c r="BK28" s="1635"/>
      <c r="BL28" s="2264" t="str">
        <f>IF(TITLE_DATE_PR_CHANGE="",IF(TITLE_DATE_PR="","",TITLE_DATE_PR),TITLE_DATE_PR_CHANGE)</f>
        <v>45777.38216435185</v>
      </c>
      <c r="BM28" s="2264"/>
      <c r="BN28" s="2264"/>
      <c r="BO28" s="2264"/>
      <c r="BP28" s="2264"/>
      <c r="BQ28" s="2264"/>
      <c r="BR28" s="1635"/>
      <c r="BS28" s="2264" t="str">
        <f>IF(TITLE_DATE_PR_CHANGE="",IF(TITLE_DATE_PR="","",TITLE_DATE_PR),TITLE_DATE_PR_CHANGE)</f>
        <v>45777.38216435185</v>
      </c>
      <c r="BT28" s="2264"/>
      <c r="BU28" s="2264"/>
      <c r="BV28" s="2264"/>
      <c r="BW28" s="2264"/>
      <c r="BX28" s="2264"/>
      <c r="BY28" s="1635"/>
      <c r="BZ28" s="2264" t="str">
        <f>IF(TITLE_DATE_PR_CHANGE="",IF(TITLE_DATE_PR="","",TITLE_DATE_PR),TITLE_DATE_PR_CHANGE)</f>
        <v>45777.38216435185</v>
      </c>
      <c r="CA28" s="2264"/>
      <c r="CB28" s="2264"/>
      <c r="CC28" s="2264"/>
      <c r="CD28" s="2264"/>
      <c r="CE28" s="2264"/>
      <c r="CF28" s="1635"/>
      <c r="CG28" s="2264" t="str">
        <f>IF(TITLE_DATE_PR_CHANGE="",IF(TITLE_DATE_PR="","",TITLE_DATE_PR),TITLE_DATE_PR_CHANGE)</f>
        <v>45777.38216435185</v>
      </c>
      <c r="CH28" s="2264"/>
      <c r="CI28" s="2264"/>
      <c r="CJ28" s="2264"/>
      <c r="CK28" s="2264"/>
      <c r="CL28" s="2264"/>
      <c r="CM28" s="1635"/>
      <c r="CN28" s="2264" t="str">
        <f>IF(TITLE_DATE_PR_CHANGE="",IF(TITLE_DATE_PR="","",TITLE_DATE_PR),TITLE_DATE_PR_CHANGE)</f>
        <v>45777.38216435185</v>
      </c>
      <c r="CO28" s="2264"/>
      <c r="CP28" s="2264"/>
      <c r="CQ28" s="2264"/>
      <c r="CR28" s="2264"/>
      <c r="CS28" s="2264"/>
      <c r="CT28" s="1635"/>
      <c r="CU28" s="326"/>
      <c r="CV28" s="280"/>
      <c r="CW28" s="368"/>
      <c r="CX28" s="368"/>
      <c r="CY28" s="368"/>
      <c r="CZ28" s="368"/>
      <c r="DA28" s="368"/>
      <c r="DB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395</v>
      </c>
      <c r="W29" s="2251"/>
      <c r="X29" s="2251"/>
      <c r="Y29" s="2251"/>
      <c r="Z29" s="2251"/>
      <c r="AA29" s="2251"/>
      <c r="AB29" s="326"/>
      <c r="AC29" s="2251" t="str">
        <f>IF(TITLE_NUMBER_PR_CHANGE="",IF(TITLE_NUMBER_PR="","",TITLE_NUMBER_PR),TITLE_NUMBER_PR_CHANGE)</f>
        <v>395</v>
      </c>
      <c r="AD29" s="2251"/>
      <c r="AE29" s="2251"/>
      <c r="AF29" s="2251"/>
      <c r="AG29" s="2251"/>
      <c r="AH29" s="2251"/>
      <c r="AI29" s="326"/>
      <c r="AJ29" s="2251" t="str">
        <f>IF(TITLE_NUMBER_PR_CHANGE="",IF(TITLE_NUMBER_PR="","",TITLE_NUMBER_PR),TITLE_NUMBER_PR_CHANGE)</f>
        <v>395</v>
      </c>
      <c r="AK29" s="2251"/>
      <c r="AL29" s="2251"/>
      <c r="AM29" s="2251"/>
      <c r="AN29" s="2251"/>
      <c r="AO29" s="2251"/>
      <c r="AP29" s="1635"/>
      <c r="AQ29" s="2251" t="str">
        <f>IF(TITLE_NUMBER_PR_CHANGE="",IF(TITLE_NUMBER_PR="","",TITLE_NUMBER_PR),TITLE_NUMBER_PR_CHANGE)</f>
        <v>395</v>
      </c>
      <c r="AR29" s="2251"/>
      <c r="AS29" s="2251"/>
      <c r="AT29" s="2251"/>
      <c r="AU29" s="2251"/>
      <c r="AV29" s="2251"/>
      <c r="AW29" s="1635"/>
      <c r="AX29" s="2251" t="str">
        <f>IF(TITLE_NUMBER_PR_CHANGE="",IF(TITLE_NUMBER_PR="","",TITLE_NUMBER_PR),TITLE_NUMBER_PR_CHANGE)</f>
        <v>395</v>
      </c>
      <c r="AY29" s="2251"/>
      <c r="AZ29" s="2251"/>
      <c r="BA29" s="2251"/>
      <c r="BB29" s="2251"/>
      <c r="BC29" s="2251"/>
      <c r="BD29" s="1635"/>
      <c r="BE29" s="2251" t="str">
        <f>IF(TITLE_NUMBER_PR_CHANGE="",IF(TITLE_NUMBER_PR="","",TITLE_NUMBER_PR),TITLE_NUMBER_PR_CHANGE)</f>
        <v>395</v>
      </c>
      <c r="BF29" s="2251"/>
      <c r="BG29" s="2251"/>
      <c r="BH29" s="2251"/>
      <c r="BI29" s="2251"/>
      <c r="BJ29" s="2251"/>
      <c r="BK29" s="1635"/>
      <c r="BL29" s="2251" t="str">
        <f>IF(TITLE_NUMBER_PR_CHANGE="",IF(TITLE_NUMBER_PR="","",TITLE_NUMBER_PR),TITLE_NUMBER_PR_CHANGE)</f>
        <v>395</v>
      </c>
      <c r="BM29" s="2251"/>
      <c r="BN29" s="2251"/>
      <c r="BO29" s="2251"/>
      <c r="BP29" s="2251"/>
      <c r="BQ29" s="2251"/>
      <c r="BR29" s="1635"/>
      <c r="BS29" s="2251" t="str">
        <f>IF(TITLE_NUMBER_PR_CHANGE="",IF(TITLE_NUMBER_PR="","",TITLE_NUMBER_PR),TITLE_NUMBER_PR_CHANGE)</f>
        <v>395</v>
      </c>
      <c r="BT29" s="2251"/>
      <c r="BU29" s="2251"/>
      <c r="BV29" s="2251"/>
      <c r="BW29" s="2251"/>
      <c r="BX29" s="2251"/>
      <c r="BY29" s="1635"/>
      <c r="BZ29" s="2251" t="str">
        <f>IF(TITLE_NUMBER_PR_CHANGE="",IF(TITLE_NUMBER_PR="","",TITLE_NUMBER_PR),TITLE_NUMBER_PR_CHANGE)</f>
        <v>395</v>
      </c>
      <c r="CA29" s="2251"/>
      <c r="CB29" s="2251"/>
      <c r="CC29" s="2251"/>
      <c r="CD29" s="2251"/>
      <c r="CE29" s="2251"/>
      <c r="CF29" s="1635"/>
      <c r="CG29" s="2251" t="str">
        <f>IF(TITLE_NUMBER_PR_CHANGE="",IF(TITLE_NUMBER_PR="","",TITLE_NUMBER_PR),TITLE_NUMBER_PR_CHANGE)</f>
        <v>395</v>
      </c>
      <c r="CH29" s="2251"/>
      <c r="CI29" s="2251"/>
      <c r="CJ29" s="2251"/>
      <c r="CK29" s="2251"/>
      <c r="CL29" s="2251"/>
      <c r="CM29" s="1635"/>
      <c r="CN29" s="2251" t="str">
        <f>IF(TITLE_NUMBER_PR_CHANGE="",IF(TITLE_NUMBER_PR="","",TITLE_NUMBER_PR),TITLE_NUMBER_PR_CHANGE)</f>
        <v>395</v>
      </c>
      <c r="CO29" s="2251"/>
      <c r="CP29" s="2251"/>
      <c r="CQ29" s="2251"/>
      <c r="CR29" s="2251"/>
      <c r="CS29" s="2251"/>
      <c r="CT29" s="1635"/>
      <c r="CU29" s="326"/>
      <c r="CV29" s="280"/>
      <c r="CW29" s="368"/>
      <c r="CX29" s="368"/>
      <c r="CY29" s="368"/>
      <c r="CZ29" s="368"/>
      <c r="DA29" s="368"/>
      <c r="DB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2251" t="str">
        <f>IF(TITLE_IST_PUB_CHANGE="",IF(TITLE_IST_PUB="","",TITLE_IST_PUB),TITLE_IST_PUB_CHANGE)</f>
        <v/>
      </c>
      <c r="AY30" s="2251"/>
      <c r="AZ30" s="2251"/>
      <c r="BA30" s="2251"/>
      <c r="BB30" s="2251"/>
      <c r="BC30" s="2251"/>
      <c r="BD30" s="1635"/>
      <c r="BE30" s="2251" t="str">
        <f>IF(TITLE_IST_PUB_CHANGE="",IF(TITLE_IST_PUB="","",TITLE_IST_PUB),TITLE_IST_PUB_CHANGE)</f>
        <v/>
      </c>
      <c r="BF30" s="2251"/>
      <c r="BG30" s="2251"/>
      <c r="BH30" s="2251"/>
      <c r="BI30" s="2251"/>
      <c r="BJ30" s="2251"/>
      <c r="BK30" s="1635"/>
      <c r="BL30" s="2251" t="str">
        <f>IF(TITLE_IST_PUB_CHANGE="",IF(TITLE_IST_PUB="","",TITLE_IST_PUB),TITLE_IST_PUB_CHANGE)</f>
        <v/>
      </c>
      <c r="BM30" s="2251"/>
      <c r="BN30" s="2251"/>
      <c r="BO30" s="2251"/>
      <c r="BP30" s="2251"/>
      <c r="BQ30" s="2251"/>
      <c r="BR30" s="1635"/>
      <c r="BS30" s="2251" t="str">
        <f>IF(TITLE_IST_PUB_CHANGE="",IF(TITLE_IST_PUB="","",TITLE_IST_PUB),TITLE_IST_PUB_CHANGE)</f>
        <v/>
      </c>
      <c r="BT30" s="2251"/>
      <c r="BU30" s="2251"/>
      <c r="BV30" s="2251"/>
      <c r="BW30" s="2251"/>
      <c r="BX30" s="2251"/>
      <c r="BY30" s="1635"/>
      <c r="BZ30" s="2251" t="str">
        <f>IF(TITLE_IST_PUB_CHANGE="",IF(TITLE_IST_PUB="","",TITLE_IST_PUB),TITLE_IST_PUB_CHANGE)</f>
        <v/>
      </c>
      <c r="CA30" s="2251"/>
      <c r="CB30" s="2251"/>
      <c r="CC30" s="2251"/>
      <c r="CD30" s="2251"/>
      <c r="CE30" s="2251"/>
      <c r="CF30" s="1635"/>
      <c r="CG30" s="2251" t="str">
        <f>IF(TITLE_IST_PUB_CHANGE="",IF(TITLE_IST_PUB="","",TITLE_IST_PUB),TITLE_IST_PUB_CHANGE)</f>
        <v/>
      </c>
      <c r="CH30" s="2251"/>
      <c r="CI30" s="2251"/>
      <c r="CJ30" s="2251"/>
      <c r="CK30" s="2251"/>
      <c r="CL30" s="2251"/>
      <c r="CM30" s="1635"/>
      <c r="CN30" s="2251" t="str">
        <f>IF(TITLE_IST_PUB_CHANGE="",IF(TITLE_IST_PUB="","",TITLE_IST_PUB),TITLE_IST_PUB_CHANGE)</f>
        <v/>
      </c>
      <c r="CO30" s="2251"/>
      <c r="CP30" s="2251"/>
      <c r="CQ30" s="2251"/>
      <c r="CR30" s="2251"/>
      <c r="CS30" s="2251"/>
      <c r="CT30" s="1635"/>
      <c r="CU30" s="326"/>
      <c r="CV30" s="280"/>
      <c r="CW30" s="368"/>
      <c r="CX30" s="368"/>
      <c r="CY30" s="368"/>
      <c r="CZ30" s="368"/>
      <c r="DA30" s="368"/>
      <c r="DB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509"/>
      <c r="DB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45777.38216435185</v>
      </c>
      <c r="W32" s="2264"/>
      <c r="X32" s="2264"/>
      <c r="Y32" s="2264"/>
      <c r="Z32" s="2264"/>
      <c r="AA32" s="2264"/>
      <c r="AB32" s="326"/>
      <c r="AC32" s="2264" t="str">
        <f>IF(TITLE_DATE_PR_CHANGE="",IF(TITLE_DATE_PR="","",TITLE_DATE_PR),TITLE_DATE_PR_CHANGE)</f>
        <v>45777.38216435185</v>
      </c>
      <c r="AD32" s="2264"/>
      <c r="AE32" s="2264"/>
      <c r="AF32" s="2264"/>
      <c r="AG32" s="2264"/>
      <c r="AH32" s="2264"/>
      <c r="AI32" s="326"/>
      <c r="AJ32" s="2264" t="str">
        <f>IF(TITLE_DATE_PR_CHANGE="",IF(TITLE_DATE_PR="","",TITLE_DATE_PR),TITLE_DATE_PR_CHANGE)</f>
        <v>45777.38216435185</v>
      </c>
      <c r="AK32" s="2264"/>
      <c r="AL32" s="2264"/>
      <c r="AM32" s="2264"/>
      <c r="AN32" s="2264"/>
      <c r="AO32" s="2264"/>
      <c r="AP32" s="1635"/>
      <c r="AQ32" s="2264" t="str">
        <f>IF(TITLE_DATE_PR_CHANGE="",IF(TITLE_DATE_PR="","",TITLE_DATE_PR),TITLE_DATE_PR_CHANGE)</f>
        <v>45777.38216435185</v>
      </c>
      <c r="AR32" s="2264"/>
      <c r="AS32" s="2264"/>
      <c r="AT32" s="2264"/>
      <c r="AU32" s="2264"/>
      <c r="AV32" s="2264"/>
      <c r="AW32" s="1635"/>
      <c r="AX32" s="2264" t="str">
        <f>IF(TITLE_DATE_PR_CHANGE="",IF(TITLE_DATE_PR="","",TITLE_DATE_PR),TITLE_DATE_PR_CHANGE)</f>
        <v>45777.38216435185</v>
      </c>
      <c r="AY32" s="2264"/>
      <c r="AZ32" s="2264"/>
      <c r="BA32" s="2264"/>
      <c r="BB32" s="2264"/>
      <c r="BC32" s="2264"/>
      <c r="BD32" s="1635"/>
      <c r="BE32" s="2264" t="str">
        <f>IF(TITLE_DATE_PR_CHANGE="",IF(TITLE_DATE_PR="","",TITLE_DATE_PR),TITLE_DATE_PR_CHANGE)</f>
        <v>45777.38216435185</v>
      </c>
      <c r="BF32" s="2264"/>
      <c r="BG32" s="2264"/>
      <c r="BH32" s="2264"/>
      <c r="BI32" s="2264"/>
      <c r="BJ32" s="2264"/>
      <c r="BK32" s="1635"/>
      <c r="BL32" s="2264" t="str">
        <f>IF(TITLE_DATE_PR_CHANGE="",IF(TITLE_DATE_PR="","",TITLE_DATE_PR),TITLE_DATE_PR_CHANGE)</f>
        <v>45777.38216435185</v>
      </c>
      <c r="BM32" s="2264"/>
      <c r="BN32" s="2264"/>
      <c r="BO32" s="2264"/>
      <c r="BP32" s="2264"/>
      <c r="BQ32" s="2264"/>
      <c r="BR32" s="1635"/>
      <c r="BS32" s="2264" t="str">
        <f>IF(TITLE_DATE_PR_CHANGE="",IF(TITLE_DATE_PR="","",TITLE_DATE_PR),TITLE_DATE_PR_CHANGE)</f>
        <v>45777.38216435185</v>
      </c>
      <c r="BT32" s="2264"/>
      <c r="BU32" s="2264"/>
      <c r="BV32" s="2264"/>
      <c r="BW32" s="2264"/>
      <c r="BX32" s="2264"/>
      <c r="BY32" s="1635"/>
      <c r="BZ32" s="2264" t="str">
        <f>IF(TITLE_DATE_PR_CHANGE="",IF(TITLE_DATE_PR="","",TITLE_DATE_PR),TITLE_DATE_PR_CHANGE)</f>
        <v>45777.38216435185</v>
      </c>
      <c r="CA32" s="2264"/>
      <c r="CB32" s="2264"/>
      <c r="CC32" s="2264"/>
      <c r="CD32" s="2264"/>
      <c r="CE32" s="2264"/>
      <c r="CF32" s="1635"/>
      <c r="CG32" s="2264" t="str">
        <f>IF(TITLE_DATE_PR_CHANGE="",IF(TITLE_DATE_PR="","",TITLE_DATE_PR),TITLE_DATE_PR_CHANGE)</f>
        <v>45777.38216435185</v>
      </c>
      <c r="CH32" s="2264"/>
      <c r="CI32" s="2264"/>
      <c r="CJ32" s="2264"/>
      <c r="CK32" s="2264"/>
      <c r="CL32" s="2264"/>
      <c r="CM32" s="1635"/>
      <c r="CN32" s="2264" t="str">
        <f>IF(TITLE_DATE_PR_CHANGE="",IF(TITLE_DATE_PR="","",TITLE_DATE_PR),TITLE_DATE_PR_CHANGE)</f>
        <v>45777.38216435185</v>
      </c>
      <c r="CO32" s="2264"/>
      <c r="CP32" s="2264"/>
      <c r="CQ32" s="2264"/>
      <c r="CR32" s="2264"/>
      <c r="CS32" s="2264"/>
      <c r="CT32" s="1635"/>
      <c r="CU32" s="326"/>
      <c r="CV32" s="280"/>
      <c r="CW32" s="368"/>
      <c r="CX32" s="368"/>
      <c r="CY32" s="368"/>
      <c r="CZ32" s="368"/>
      <c r="DA32" s="368"/>
      <c r="DB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395</v>
      </c>
      <c r="W33" s="2251"/>
      <c r="X33" s="2251"/>
      <c r="Y33" s="2251"/>
      <c r="Z33" s="2251"/>
      <c r="AA33" s="2251"/>
      <c r="AB33" s="326"/>
      <c r="AC33" s="2251" t="str">
        <f>IF(TITLE_NUMBER_PR_CHANGE="",IF(TITLE_NUMBER_PR="","",TITLE_NUMBER_PR),TITLE_NUMBER_PR_CHANGE)</f>
        <v>395</v>
      </c>
      <c r="AD33" s="2251"/>
      <c r="AE33" s="2251"/>
      <c r="AF33" s="2251"/>
      <c r="AG33" s="2251"/>
      <c r="AH33" s="2251"/>
      <c r="AI33" s="326"/>
      <c r="AJ33" s="2251" t="str">
        <f>IF(TITLE_NUMBER_PR_CHANGE="",IF(TITLE_NUMBER_PR="","",TITLE_NUMBER_PR),TITLE_NUMBER_PR_CHANGE)</f>
        <v>395</v>
      </c>
      <c r="AK33" s="2251"/>
      <c r="AL33" s="2251"/>
      <c r="AM33" s="2251"/>
      <c r="AN33" s="2251"/>
      <c r="AO33" s="2251"/>
      <c r="AP33" s="1635"/>
      <c r="AQ33" s="2251" t="str">
        <f>IF(TITLE_NUMBER_PR_CHANGE="",IF(TITLE_NUMBER_PR="","",TITLE_NUMBER_PR),TITLE_NUMBER_PR_CHANGE)</f>
        <v>395</v>
      </c>
      <c r="AR33" s="2251"/>
      <c r="AS33" s="2251"/>
      <c r="AT33" s="2251"/>
      <c r="AU33" s="2251"/>
      <c r="AV33" s="2251"/>
      <c r="AW33" s="1635"/>
      <c r="AX33" s="2251" t="str">
        <f>IF(TITLE_NUMBER_PR_CHANGE="",IF(TITLE_NUMBER_PR="","",TITLE_NUMBER_PR),TITLE_NUMBER_PR_CHANGE)</f>
        <v>395</v>
      </c>
      <c r="AY33" s="2251"/>
      <c r="AZ33" s="2251"/>
      <c r="BA33" s="2251"/>
      <c r="BB33" s="2251"/>
      <c r="BC33" s="2251"/>
      <c r="BD33" s="1635"/>
      <c r="BE33" s="2251" t="str">
        <f>IF(TITLE_NUMBER_PR_CHANGE="",IF(TITLE_NUMBER_PR="","",TITLE_NUMBER_PR),TITLE_NUMBER_PR_CHANGE)</f>
        <v>395</v>
      </c>
      <c r="BF33" s="2251"/>
      <c r="BG33" s="2251"/>
      <c r="BH33" s="2251"/>
      <c r="BI33" s="2251"/>
      <c r="BJ33" s="2251"/>
      <c r="BK33" s="1635"/>
      <c r="BL33" s="2251" t="str">
        <f>IF(TITLE_NUMBER_PR_CHANGE="",IF(TITLE_NUMBER_PR="","",TITLE_NUMBER_PR),TITLE_NUMBER_PR_CHANGE)</f>
        <v>395</v>
      </c>
      <c r="BM33" s="2251"/>
      <c r="BN33" s="2251"/>
      <c r="BO33" s="2251"/>
      <c r="BP33" s="2251"/>
      <c r="BQ33" s="2251"/>
      <c r="BR33" s="1635"/>
      <c r="BS33" s="2251" t="str">
        <f>IF(TITLE_NUMBER_PR_CHANGE="",IF(TITLE_NUMBER_PR="","",TITLE_NUMBER_PR),TITLE_NUMBER_PR_CHANGE)</f>
        <v>395</v>
      </c>
      <c r="BT33" s="2251"/>
      <c r="BU33" s="2251"/>
      <c r="BV33" s="2251"/>
      <c r="BW33" s="2251"/>
      <c r="BX33" s="2251"/>
      <c r="BY33" s="1635"/>
      <c r="BZ33" s="2251" t="str">
        <f>IF(TITLE_NUMBER_PR_CHANGE="",IF(TITLE_NUMBER_PR="","",TITLE_NUMBER_PR),TITLE_NUMBER_PR_CHANGE)</f>
        <v>395</v>
      </c>
      <c r="CA33" s="2251"/>
      <c r="CB33" s="2251"/>
      <c r="CC33" s="2251"/>
      <c r="CD33" s="2251"/>
      <c r="CE33" s="2251"/>
      <c r="CF33" s="1635"/>
      <c r="CG33" s="2251" t="str">
        <f>IF(TITLE_NUMBER_PR_CHANGE="",IF(TITLE_NUMBER_PR="","",TITLE_NUMBER_PR),TITLE_NUMBER_PR_CHANGE)</f>
        <v>395</v>
      </c>
      <c r="CH33" s="2251"/>
      <c r="CI33" s="2251"/>
      <c r="CJ33" s="2251"/>
      <c r="CK33" s="2251"/>
      <c r="CL33" s="2251"/>
      <c r="CM33" s="1635"/>
      <c r="CN33" s="2251" t="str">
        <f>IF(TITLE_NUMBER_PR_CHANGE="",IF(TITLE_NUMBER_PR="","",TITLE_NUMBER_PR),TITLE_NUMBER_PR_CHANGE)</f>
        <v>395</v>
      </c>
      <c r="CO33" s="2251"/>
      <c r="CP33" s="2251"/>
      <c r="CQ33" s="2251"/>
      <c r="CR33" s="2251"/>
      <c r="CS33" s="2251"/>
      <c r="CT33" s="1635"/>
      <c r="CU33" s="326"/>
      <c r="CV33" s="280"/>
      <c r="CW33" s="368"/>
      <c r="CX33" s="368"/>
      <c r="CY33" s="368"/>
      <c r="CZ33" s="368"/>
      <c r="DA33" s="368"/>
      <c r="DB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J34" s="1635"/>
      <c r="AK34" s="1635"/>
      <c r="AL34" s="1635"/>
      <c r="AM34" s="1635"/>
      <c r="AN34" s="1635"/>
      <c r="AO34" s="1635"/>
      <c r="AP34" s="1642" t="s">
        <v>429</v>
      </c>
      <c r="AQ34" s="1635"/>
      <c r="AR34" s="1635"/>
      <c r="AS34" s="1635"/>
      <c r="AT34" s="1635"/>
      <c r="AU34" s="1635"/>
      <c r="AV34" s="1635"/>
      <c r="AW34" s="1642" t="s">
        <v>429</v>
      </c>
      <c r="AX34" s="1635"/>
      <c r="AY34" s="1635"/>
      <c r="AZ34" s="1635"/>
      <c r="BA34" s="1635"/>
      <c r="BB34" s="1635"/>
      <c r="BC34" s="1635"/>
      <c r="BD34" s="1642" t="s">
        <v>429</v>
      </c>
      <c r="BE34" s="1635"/>
      <c r="BF34" s="1635"/>
      <c r="BG34" s="1635"/>
      <c r="BH34" s="1635"/>
      <c r="BI34" s="1635"/>
      <c r="BJ34" s="1635"/>
      <c r="BK34" s="1642" t="s">
        <v>429</v>
      </c>
      <c r="BL34" s="1635"/>
      <c r="BM34" s="1635"/>
      <c r="BN34" s="1635"/>
      <c r="BO34" s="1635"/>
      <c r="BP34" s="1635"/>
      <c r="BQ34" s="1635"/>
      <c r="BR34" s="1642" t="s">
        <v>429</v>
      </c>
      <c r="BS34" s="1635"/>
      <c r="BT34" s="1635"/>
      <c r="BU34" s="1635"/>
      <c r="BV34" s="1635"/>
      <c r="BW34" s="1635"/>
      <c r="BX34" s="1635"/>
      <c r="BY34" s="1642" t="s">
        <v>429</v>
      </c>
      <c r="BZ34" s="1635"/>
      <c r="CA34" s="1635"/>
      <c r="CB34" s="1635"/>
      <c r="CC34" s="1635"/>
      <c r="CD34" s="1635"/>
      <c r="CE34" s="1635"/>
      <c r="CF34" s="1642" t="s">
        <v>429</v>
      </c>
      <c r="CG34" s="1635"/>
      <c r="CH34" s="1635"/>
      <c r="CI34" s="1635"/>
      <c r="CJ34" s="1635"/>
      <c r="CK34" s="1635"/>
      <c r="CL34" s="1635"/>
      <c r="CM34" s="1642" t="s">
        <v>429</v>
      </c>
      <c r="CN34" s="1635"/>
      <c r="CO34" s="1635"/>
      <c r="CP34" s="1635"/>
      <c r="CQ34" s="1635"/>
      <c r="CR34" s="1635"/>
      <c r="CS34" s="1635"/>
      <c r="CT34" s="1642" t="s">
        <v>429</v>
      </c>
      <c r="CW34" s="368"/>
      <c r="CX34" s="368"/>
      <c r="CY34" s="368"/>
      <c r="CZ34" s="368"/>
      <c r="DA34" s="368"/>
      <c r="DB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490</v>
      </c>
      <c r="AK35" s="2252"/>
      <c r="AL35" s="2252"/>
      <c r="AM35" s="2252"/>
      <c r="AN35" s="2252"/>
      <c r="AO35" s="2252"/>
      <c r="AP35" s="2252"/>
      <c r="AQ35" s="2252" t="s">
        <v>490</v>
      </c>
      <c r="AR35" s="2252"/>
      <c r="AS35" s="2252"/>
      <c r="AT35" s="2252"/>
      <c r="AU35" s="2252"/>
      <c r="AV35" s="2252"/>
      <c r="AW35" s="2252"/>
      <c r="AX35" s="2252" t="s">
        <v>490</v>
      </c>
      <c r="AY35" s="2252"/>
      <c r="AZ35" s="2252"/>
      <c r="BA35" s="2252"/>
      <c r="BB35" s="2252"/>
      <c r="BC35" s="2252"/>
      <c r="BD35" s="2252"/>
      <c r="BE35" s="2252" t="s">
        <v>490</v>
      </c>
      <c r="BF35" s="2252"/>
      <c r="BG35" s="2252"/>
      <c r="BH35" s="2252"/>
      <c r="BI35" s="2252"/>
      <c r="BJ35" s="2252"/>
      <c r="BK35" s="2252"/>
      <c r="BL35" s="2252" t="s">
        <v>490</v>
      </c>
      <c r="BM35" s="2252"/>
      <c r="BN35" s="2252"/>
      <c r="BO35" s="2252"/>
      <c r="BP35" s="2252"/>
      <c r="BQ35" s="2252"/>
      <c r="BR35" s="2252"/>
      <c r="BS35" s="2252" t="s">
        <v>490</v>
      </c>
      <c r="BT35" s="2252"/>
      <c r="BU35" s="2252"/>
      <c r="BV35" s="2252"/>
      <c r="BW35" s="2252"/>
      <c r="BX35" s="2252"/>
      <c r="BY35" s="2252"/>
      <c r="BZ35" s="2252" t="s">
        <v>490</v>
      </c>
      <c r="CA35" s="2252"/>
      <c r="CB35" s="2252"/>
      <c r="CC35" s="2252"/>
      <c r="CD35" s="2252"/>
      <c r="CE35" s="2252"/>
      <c r="CF35" s="2252"/>
      <c r="CG35" s="2252" t="s">
        <v>490</v>
      </c>
      <c r="CH35" s="2252"/>
      <c r="CI35" s="2252"/>
      <c r="CJ35" s="2252"/>
      <c r="CK35" s="2252"/>
      <c r="CL35" s="2252"/>
      <c r="CM35" s="2252"/>
      <c r="CN35" s="2252" t="s">
        <v>490</v>
      </c>
      <c r="CO35" s="2252"/>
      <c r="CP35" s="2252"/>
      <c r="CQ35" s="2252"/>
      <c r="CR35" s="2252"/>
      <c r="CS35" s="2252"/>
      <c r="CT35" s="2252"/>
      <c r="DB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312" t="s">
        <v>304</v>
      </c>
      <c r="AK36" s="2312"/>
      <c r="AL36" s="2312"/>
      <c r="AM36" s="2312"/>
      <c r="AN36" s="2312"/>
      <c r="AO36" s="2312"/>
      <c r="AP36" s="2312"/>
      <c r="AQ36" s="2312" t="s">
        <v>304</v>
      </c>
      <c r="AR36" s="2312"/>
      <c r="AS36" s="2312"/>
      <c r="AT36" s="2312"/>
      <c r="AU36" s="2312"/>
      <c r="AV36" s="2312"/>
      <c r="AW36" s="2312"/>
      <c r="AX36" s="2312" t="s">
        <v>304</v>
      </c>
      <c r="AY36" s="2312"/>
      <c r="AZ36" s="2312"/>
      <c r="BA36" s="2312"/>
      <c r="BB36" s="2312"/>
      <c r="BC36" s="2312"/>
      <c r="BD36" s="2312"/>
      <c r="BE36" s="2312" t="s">
        <v>304</v>
      </c>
      <c r="BF36" s="2312"/>
      <c r="BG36" s="2312"/>
      <c r="BH36" s="2312"/>
      <c r="BI36" s="2312"/>
      <c r="BJ36" s="2312"/>
      <c r="BK36" s="2312"/>
      <c r="BL36" s="2312" t="s">
        <v>304</v>
      </c>
      <c r="BM36" s="2312"/>
      <c r="BN36" s="2312"/>
      <c r="BO36" s="2312"/>
      <c r="BP36" s="2312"/>
      <c r="BQ36" s="2312"/>
      <c r="BR36" s="2312"/>
      <c r="BS36" s="2312" t="s">
        <v>304</v>
      </c>
      <c r="BT36" s="2312"/>
      <c r="BU36" s="2312"/>
      <c r="BV36" s="2312"/>
      <c r="BW36" s="2312"/>
      <c r="BX36" s="2312"/>
      <c r="BY36" s="2312"/>
      <c r="BZ36" s="2312" t="s">
        <v>304</v>
      </c>
      <c r="CA36" s="2312"/>
      <c r="CB36" s="2312"/>
      <c r="CC36" s="2312"/>
      <c r="CD36" s="2312"/>
      <c r="CE36" s="2312"/>
      <c r="CF36" s="2312"/>
      <c r="CG36" s="2312" t="s">
        <v>304</v>
      </c>
      <c r="CH36" s="2312"/>
      <c r="CI36" s="2312"/>
      <c r="CJ36" s="2312"/>
      <c r="CK36" s="2312"/>
      <c r="CL36" s="2312"/>
      <c r="CM36" s="2312"/>
      <c r="CN36" s="2312" t="s">
        <v>304</v>
      </c>
      <c r="CO36" s="2312"/>
      <c r="CP36" s="2312"/>
      <c r="CQ36" s="2312"/>
      <c r="CR36" s="2312"/>
      <c r="CS36" s="2312"/>
      <c r="CT36" s="2312"/>
      <c r="CU36" s="2127"/>
      <c r="CV36" s="2127"/>
      <c r="DB36" s="1155"/>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399" t="s">
        <v>431</v>
      </c>
      <c r="AK37" s="2400"/>
      <c r="AL37" s="2400"/>
      <c r="AM37" s="2400"/>
      <c r="AN37" s="2400"/>
      <c r="AO37" s="2401"/>
      <c r="AP37" s="2277" t="s">
        <v>432</v>
      </c>
      <c r="AQ37" s="2399" t="s">
        <v>431</v>
      </c>
      <c r="AR37" s="2400"/>
      <c r="AS37" s="2400"/>
      <c r="AT37" s="2400"/>
      <c r="AU37" s="2400"/>
      <c r="AV37" s="2401"/>
      <c r="AW37" s="2277" t="s">
        <v>432</v>
      </c>
      <c r="AX37" s="2399" t="s">
        <v>431</v>
      </c>
      <c r="AY37" s="2400"/>
      <c r="AZ37" s="2400"/>
      <c r="BA37" s="2400"/>
      <c r="BB37" s="2400"/>
      <c r="BC37" s="2401"/>
      <c r="BD37" s="2277" t="s">
        <v>432</v>
      </c>
      <c r="BE37" s="2399" t="s">
        <v>431</v>
      </c>
      <c r="BF37" s="2400"/>
      <c r="BG37" s="2400"/>
      <c r="BH37" s="2400"/>
      <c r="BI37" s="2400"/>
      <c r="BJ37" s="2401"/>
      <c r="BK37" s="2277" t="s">
        <v>432</v>
      </c>
      <c r="BL37" s="2399" t="s">
        <v>431</v>
      </c>
      <c r="BM37" s="2400"/>
      <c r="BN37" s="2400"/>
      <c r="BO37" s="2400"/>
      <c r="BP37" s="2400"/>
      <c r="BQ37" s="2401"/>
      <c r="BR37" s="2277" t="s">
        <v>432</v>
      </c>
      <c r="BS37" s="2399" t="s">
        <v>431</v>
      </c>
      <c r="BT37" s="2400"/>
      <c r="BU37" s="2400"/>
      <c r="BV37" s="2400"/>
      <c r="BW37" s="2400"/>
      <c r="BX37" s="2401"/>
      <c r="BY37" s="2277" t="s">
        <v>432</v>
      </c>
      <c r="BZ37" s="2399" t="s">
        <v>431</v>
      </c>
      <c r="CA37" s="2400"/>
      <c r="CB37" s="2400"/>
      <c r="CC37" s="2400"/>
      <c r="CD37" s="2400"/>
      <c r="CE37" s="2401"/>
      <c r="CF37" s="2277" t="s">
        <v>432</v>
      </c>
      <c r="CG37" s="2399" t="s">
        <v>431</v>
      </c>
      <c r="CH37" s="2400"/>
      <c r="CI37" s="2400"/>
      <c r="CJ37" s="2400"/>
      <c r="CK37" s="2400"/>
      <c r="CL37" s="2401"/>
      <c r="CM37" s="2277" t="s">
        <v>432</v>
      </c>
      <c r="CN37" s="2399" t="s">
        <v>431</v>
      </c>
      <c r="CO37" s="2400"/>
      <c r="CP37" s="2400"/>
      <c r="CQ37" s="2400"/>
      <c r="CR37" s="2400"/>
      <c r="CS37" s="2401"/>
      <c r="CT37" s="2277" t="s">
        <v>432</v>
      </c>
      <c r="CU37" s="2280" t="s">
        <v>434</v>
      </c>
      <c r="CV37" s="2127"/>
      <c r="DB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60" t="s">
        <v>491</v>
      </c>
      <c r="AK38" s="2262" t="s">
        <v>437</v>
      </c>
      <c r="AL38" s="2263"/>
      <c r="AM38" s="2262" t="s">
        <v>438</v>
      </c>
      <c r="AN38" s="2269"/>
      <c r="AO38" s="2263"/>
      <c r="AP38" s="2278"/>
      <c r="AQ38" s="2260" t="s">
        <v>491</v>
      </c>
      <c r="AR38" s="2262" t="s">
        <v>437</v>
      </c>
      <c r="AS38" s="2263"/>
      <c r="AT38" s="2262" t="s">
        <v>438</v>
      </c>
      <c r="AU38" s="2269"/>
      <c r="AV38" s="2263"/>
      <c r="AW38" s="2278"/>
      <c r="AX38" s="2260" t="s">
        <v>491</v>
      </c>
      <c r="AY38" s="2262" t="s">
        <v>437</v>
      </c>
      <c r="AZ38" s="2263"/>
      <c r="BA38" s="2262" t="s">
        <v>438</v>
      </c>
      <c r="BB38" s="2269"/>
      <c r="BC38" s="2263"/>
      <c r="BD38" s="2278"/>
      <c r="BE38" s="2260" t="s">
        <v>491</v>
      </c>
      <c r="BF38" s="2262" t="s">
        <v>437</v>
      </c>
      <c r="BG38" s="2263"/>
      <c r="BH38" s="2262" t="s">
        <v>438</v>
      </c>
      <c r="BI38" s="2269"/>
      <c r="BJ38" s="2263"/>
      <c r="BK38" s="2278"/>
      <c r="BL38" s="2260" t="s">
        <v>491</v>
      </c>
      <c r="BM38" s="2262" t="s">
        <v>437</v>
      </c>
      <c r="BN38" s="2263"/>
      <c r="BO38" s="2262" t="s">
        <v>438</v>
      </c>
      <c r="BP38" s="2269"/>
      <c r="BQ38" s="2263"/>
      <c r="BR38" s="2278"/>
      <c r="BS38" s="2260" t="s">
        <v>491</v>
      </c>
      <c r="BT38" s="2262" t="s">
        <v>437</v>
      </c>
      <c r="BU38" s="2263"/>
      <c r="BV38" s="2262" t="s">
        <v>438</v>
      </c>
      <c r="BW38" s="2269"/>
      <c r="BX38" s="2263"/>
      <c r="BY38" s="2278"/>
      <c r="BZ38" s="2260" t="s">
        <v>491</v>
      </c>
      <c r="CA38" s="2262" t="s">
        <v>437</v>
      </c>
      <c r="CB38" s="2263"/>
      <c r="CC38" s="2262" t="s">
        <v>438</v>
      </c>
      <c r="CD38" s="2269"/>
      <c r="CE38" s="2263"/>
      <c r="CF38" s="2278"/>
      <c r="CG38" s="2260" t="s">
        <v>491</v>
      </c>
      <c r="CH38" s="2262" t="s">
        <v>437</v>
      </c>
      <c r="CI38" s="2263"/>
      <c r="CJ38" s="2262" t="s">
        <v>438</v>
      </c>
      <c r="CK38" s="2269"/>
      <c r="CL38" s="2263"/>
      <c r="CM38" s="2278"/>
      <c r="CN38" s="2260" t="s">
        <v>491</v>
      </c>
      <c r="CO38" s="2262" t="s">
        <v>437</v>
      </c>
      <c r="CP38" s="2263"/>
      <c r="CQ38" s="2262" t="s">
        <v>438</v>
      </c>
      <c r="CR38" s="2269"/>
      <c r="CS38" s="2263"/>
      <c r="CT38" s="2278"/>
      <c r="CU38" s="2281"/>
      <c r="CV38" s="2127"/>
      <c r="DB38" s="1155">
        <v>34</v>
      </c>
    </row>
    <row customHeight="1" ht="35.699999999999996">
      <c r="A39" s="1370"/>
      <c r="B39" s="1370" t="s">
        <v>134</v>
      </c>
      <c r="C39" s="1370" t="s">
        <v>135</v>
      </c>
      <c r="D39" s="1370" t="s">
        <v>136</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60" t="s">
        <v>494</v>
      </c>
      <c r="AK39" s="2577" t="s">
        <v>495</v>
      </c>
      <c r="AL39" s="2577" t="s">
        <v>496</v>
      </c>
      <c r="AM39" s="2577" t="s">
        <v>448</v>
      </c>
      <c r="AN39" s="2270" t="s">
        <v>449</v>
      </c>
      <c r="AO39" s="2271"/>
      <c r="AP39" s="2279"/>
      <c r="AQ39" s="2260" t="s">
        <v>494</v>
      </c>
      <c r="AR39" s="2577" t="s">
        <v>495</v>
      </c>
      <c r="AS39" s="2577" t="s">
        <v>496</v>
      </c>
      <c r="AT39" s="2577" t="s">
        <v>448</v>
      </c>
      <c r="AU39" s="2270" t="s">
        <v>449</v>
      </c>
      <c r="AV39" s="2271"/>
      <c r="AW39" s="2279"/>
      <c r="AX39" s="2260" t="s">
        <v>494</v>
      </c>
      <c r="AY39" s="2577" t="s">
        <v>495</v>
      </c>
      <c r="AZ39" s="2577" t="s">
        <v>496</v>
      </c>
      <c r="BA39" s="2577" t="s">
        <v>448</v>
      </c>
      <c r="BB39" s="2270" t="s">
        <v>449</v>
      </c>
      <c r="BC39" s="2271"/>
      <c r="BD39" s="2279"/>
      <c r="BE39" s="2260" t="s">
        <v>494</v>
      </c>
      <c r="BF39" s="2577" t="s">
        <v>495</v>
      </c>
      <c r="BG39" s="2577" t="s">
        <v>496</v>
      </c>
      <c r="BH39" s="2577" t="s">
        <v>448</v>
      </c>
      <c r="BI39" s="2270" t="s">
        <v>449</v>
      </c>
      <c r="BJ39" s="2271"/>
      <c r="BK39" s="2279"/>
      <c r="BL39" s="2260" t="s">
        <v>494</v>
      </c>
      <c r="BM39" s="2577" t="s">
        <v>495</v>
      </c>
      <c r="BN39" s="2577" t="s">
        <v>496</v>
      </c>
      <c r="BO39" s="2577" t="s">
        <v>448</v>
      </c>
      <c r="BP39" s="2270" t="s">
        <v>449</v>
      </c>
      <c r="BQ39" s="2271"/>
      <c r="BR39" s="2279"/>
      <c r="BS39" s="2260" t="s">
        <v>494</v>
      </c>
      <c r="BT39" s="2577" t="s">
        <v>495</v>
      </c>
      <c r="BU39" s="2577" t="s">
        <v>496</v>
      </c>
      <c r="BV39" s="2577" t="s">
        <v>448</v>
      </c>
      <c r="BW39" s="2270" t="s">
        <v>449</v>
      </c>
      <c r="BX39" s="2271"/>
      <c r="BY39" s="2279"/>
      <c r="BZ39" s="2260" t="s">
        <v>494</v>
      </c>
      <c r="CA39" s="2577" t="s">
        <v>495</v>
      </c>
      <c r="CB39" s="2577" t="s">
        <v>496</v>
      </c>
      <c r="CC39" s="2577" t="s">
        <v>448</v>
      </c>
      <c r="CD39" s="2270" t="s">
        <v>449</v>
      </c>
      <c r="CE39" s="2271"/>
      <c r="CF39" s="2279"/>
      <c r="CG39" s="2260" t="s">
        <v>494</v>
      </c>
      <c r="CH39" s="2577" t="s">
        <v>495</v>
      </c>
      <c r="CI39" s="2577" t="s">
        <v>496</v>
      </c>
      <c r="CJ39" s="2577" t="s">
        <v>448</v>
      </c>
      <c r="CK39" s="2270" t="s">
        <v>449</v>
      </c>
      <c r="CL39" s="2271"/>
      <c r="CM39" s="2279"/>
      <c r="CN39" s="2260" t="s">
        <v>494</v>
      </c>
      <c r="CO39" s="2577" t="s">
        <v>495</v>
      </c>
      <c r="CP39" s="2577" t="s">
        <v>496</v>
      </c>
      <c r="CQ39" s="2577" t="s">
        <v>448</v>
      </c>
      <c r="CR39" s="2270" t="s">
        <v>449</v>
      </c>
      <c r="CS39" s="2271"/>
      <c r="CT39" s="2279"/>
      <c r="CU39" s="2282"/>
      <c r="CV39" s="2127"/>
      <c r="DB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2272">
        <f>OFFSET(BS40,0,-1)+1</f>
        <v>45</v>
      </c>
      <c r="BT40" s="2272">
        <f>OFFSET(BT40,0,-1)+1</f>
        <v>46</v>
      </c>
      <c r="BU40" s="2272">
        <f>OFFSET(BU40,0,-1)+1</f>
        <v>47</v>
      </c>
      <c r="BV40" s="2272">
        <f>OFFSET(BV40,0,-1)+1</f>
        <v>48</v>
      </c>
      <c r="BW40" s="2272">
        <f>OFFSET(BW40,0,-1)+1</f>
        <v>49</v>
      </c>
      <c r="BX40" s="2272"/>
      <c r="BY40" s="2272">
        <f>OFFSET(BY40,0,-2)+1</f>
        <v>50</v>
      </c>
      <c r="BZ40" s="2272">
        <f>OFFSET(BZ40,0,-1)+1</f>
        <v>51</v>
      </c>
      <c r="CA40" s="2272">
        <f>OFFSET(CA40,0,-1)+1</f>
        <v>52</v>
      </c>
      <c r="CB40" s="2272">
        <f>OFFSET(CB40,0,-1)+1</f>
        <v>53</v>
      </c>
      <c r="CC40" s="2272">
        <f>OFFSET(CC40,0,-1)+1</f>
        <v>54</v>
      </c>
      <c r="CD40" s="2272">
        <f>OFFSET(CD40,0,-1)+1</f>
        <v>55</v>
      </c>
      <c r="CE40" s="2272"/>
      <c r="CF40" s="2272">
        <f>OFFSET(CF40,0,-2)+1</f>
        <v>56</v>
      </c>
      <c r="CG40" s="2272">
        <f>OFFSET(CG40,0,-1)+1</f>
        <v>57</v>
      </c>
      <c r="CH40" s="2272">
        <f>OFFSET(CH40,0,-1)+1</f>
        <v>58</v>
      </c>
      <c r="CI40" s="2272">
        <f>OFFSET(CI40,0,-1)+1</f>
        <v>59</v>
      </c>
      <c r="CJ40" s="2272">
        <f>OFFSET(CJ40,0,-1)+1</f>
        <v>60</v>
      </c>
      <c r="CK40" s="2272">
        <f>OFFSET(CK40,0,-1)+1</f>
        <v>61</v>
      </c>
      <c r="CL40" s="2272"/>
      <c r="CM40" s="2272">
        <f>OFFSET(CM40,0,-2)+1</f>
        <v>62</v>
      </c>
      <c r="CN40" s="2272">
        <f>OFFSET(CN40,0,-1)+1</f>
        <v>63</v>
      </c>
      <c r="CO40" s="2272">
        <f>OFFSET(CO40,0,-1)+1</f>
        <v>64</v>
      </c>
      <c r="CP40" s="2272">
        <f>OFFSET(CP40,0,-1)+1</f>
        <v>65</v>
      </c>
      <c r="CQ40" s="2272">
        <f>OFFSET(CQ40,0,-1)+1</f>
        <v>66</v>
      </c>
      <c r="CR40" s="2272">
        <f>OFFSET(CR40,0,-1)+1</f>
        <v>67</v>
      </c>
      <c r="CS40" s="2272"/>
      <c r="CT40" s="2272">
        <f>OFFSET(CT40,0,-2)+1</f>
        <v>68</v>
      </c>
      <c r="CU40" s="1245">
        <f>OFFSET(CU40,0,-1)</f>
        <v>68</v>
      </c>
      <c r="CV40" s="1451">
        <f>OFFSET(CV40,0,-1)+1</f>
        <v>69</v>
      </c>
      <c r="CW40" s="511"/>
      <c r="CX40" s="511"/>
      <c r="CY40" s="511"/>
      <c r="CZ40" s="511"/>
      <c r="DA40" s="511"/>
      <c r="DB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тариф на техническую воду</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2"/>
      <c r="BT41" s="2243"/>
      <c r="BU41" s="2243"/>
      <c r="BV41" s="2243"/>
      <c r="BW41" s="2243"/>
      <c r="BX41" s="2243"/>
      <c r="BY41" s="2244"/>
      <c r="BZ41" s="2242"/>
      <c r="CA41" s="2243"/>
      <c r="CB41" s="2243"/>
      <c r="CC41" s="2243"/>
      <c r="CD41" s="2243"/>
      <c r="CE41" s="2243"/>
      <c r="CF41" s="2244"/>
      <c r="CG41" s="2242"/>
      <c r="CH41" s="2243"/>
      <c r="CI41" s="2243"/>
      <c r="CJ41" s="2243"/>
      <c r="CK41" s="2243"/>
      <c r="CL41" s="2243"/>
      <c r="CM41" s="2244"/>
      <c r="CN41" s="2242"/>
      <c r="CO41" s="2243"/>
      <c r="CP41" s="2243"/>
      <c r="CQ41" s="2243"/>
      <c r="CR41" s="2243"/>
      <c r="CS41" s="2243"/>
      <c r="CT41" s="2244"/>
      <c r="CU41" s="2244"/>
      <c r="CV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00"/>
      <c r="CY41" s="500" t="str">
        <f>IF(T41="","",T41)</f>
        <v>Наименование тарифа</v>
      </c>
      <c r="CZ41" s="500"/>
      <c r="DA41" s="500"/>
      <c r="DB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1.1</v>
      </c>
      <c r="T42" s="308" t="s">
        <v>401</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2"/>
      <c r="BT42" s="2243"/>
      <c r="BU42" s="2243"/>
      <c r="BV42" s="2243"/>
      <c r="BW42" s="2243"/>
      <c r="BX42" s="2243"/>
      <c r="BY42" s="2244"/>
      <c r="BZ42" s="2242"/>
      <c r="CA42" s="2243"/>
      <c r="CB42" s="2243"/>
      <c r="CC42" s="2243"/>
      <c r="CD42" s="2243"/>
      <c r="CE42" s="2243"/>
      <c r="CF42" s="2244"/>
      <c r="CG42" s="2242"/>
      <c r="CH42" s="2243"/>
      <c r="CI42" s="2243"/>
      <c r="CJ42" s="2243"/>
      <c r="CK42" s="2243"/>
      <c r="CL42" s="2243"/>
      <c r="CM42" s="2244"/>
      <c r="CN42" s="2242"/>
      <c r="CO42" s="2243"/>
      <c r="CP42" s="2243"/>
      <c r="CQ42" s="2243"/>
      <c r="CR42" s="2243"/>
      <c r="CS42" s="2243"/>
      <c r="CT42" s="2244"/>
      <c r="CU42" s="2244"/>
      <c r="CV42" s="1258" t="s">
        <v>402</v>
      </c>
      <c r="CX42" s="500"/>
      <c r="CY42" s="500" t="str">
        <f>IF(T42="","",T42)</f>
        <v>Территория действия тарифа</v>
      </c>
      <c r="CZ42" s="500"/>
      <c r="DA42" s="500"/>
      <c r="DB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1.1.1</v>
      </c>
      <c r="T43" s="309" t="s">
        <v>482</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2"/>
      <c r="BT43" s="2243"/>
      <c r="BU43" s="2243"/>
      <c r="BV43" s="2243"/>
      <c r="BW43" s="2243"/>
      <c r="BX43" s="2243"/>
      <c r="BY43" s="2244"/>
      <c r="BZ43" s="2242"/>
      <c r="CA43" s="2243"/>
      <c r="CB43" s="2243"/>
      <c r="CC43" s="2243"/>
      <c r="CD43" s="2243"/>
      <c r="CE43" s="2243"/>
      <c r="CF43" s="2244"/>
      <c r="CG43" s="2242"/>
      <c r="CH43" s="2243"/>
      <c r="CI43" s="2243"/>
      <c r="CJ43" s="2243"/>
      <c r="CK43" s="2243"/>
      <c r="CL43" s="2243"/>
      <c r="CM43" s="2244"/>
      <c r="CN43" s="2242"/>
      <c r="CO43" s="2243"/>
      <c r="CP43" s="2243"/>
      <c r="CQ43" s="2243"/>
      <c r="CR43" s="2243"/>
      <c r="CS43" s="2243"/>
      <c r="CT43" s="2244"/>
      <c r="CU43" s="2244"/>
      <c r="CV43" s="1258" t="s">
        <v>483</v>
      </c>
      <c r="CX43" s="500"/>
      <c r="CY43" s="500" t="str">
        <f>IF(T43="","",T43)</f>
        <v>Наименование централизованной системы холодного водоснабжения</v>
      </c>
      <c r="CZ43" s="500"/>
      <c r="DA43" s="500"/>
      <c r="DB43" s="1155">
        <v>23</v>
      </c>
    </row>
    <row customHeight="1" ht="24">
      <c r="A44" s="1363" t="s">
        <v>235</v>
      </c>
      <c r="B44" s="1363" t="s">
        <v>236</v>
      </c>
      <c r="C44" s="1363" t="s">
        <v>237</v>
      </c>
      <c r="D44" s="1363" t="s">
        <v>501</v>
      </c>
      <c r="E44" s="2259"/>
      <c r="F44" s="2259"/>
      <c r="G44" s="2259"/>
      <c r="H44" s="2259"/>
      <c r="I44" s="2256" t="str">
        <f>S43&amp;".1"</f>
        <v>1.1.1.1</v>
      </c>
      <c r="J44" s="1363"/>
      <c r="K44" s="1363"/>
      <c r="L44" s="1364"/>
      <c r="P44" s="2257">
        <v>1</v>
      </c>
      <c r="Q44" s="1450"/>
      <c r="R44" s="356"/>
      <c r="S44" s="1457" t="str">
        <f>$I44</f>
        <v>1.1.1.1</v>
      </c>
      <c r="T44" s="285" t="s">
        <v>484</v>
      </c>
      <c r="U44" s="300"/>
      <c r="V44" s="2350"/>
      <c r="W44" s="2351"/>
      <c r="X44" s="2351"/>
      <c r="Y44" s="2351"/>
      <c r="Z44" s="2351"/>
      <c r="AA44" s="2351"/>
      <c r="AB44" s="2352"/>
      <c r="AC44" s="2353"/>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0"/>
      <c r="BT44" s="2351"/>
      <c r="BU44" s="2351"/>
      <c r="BV44" s="2351"/>
      <c r="BW44" s="2351"/>
      <c r="BX44" s="2351"/>
      <c r="BY44" s="2352"/>
      <c r="BZ44" s="2350"/>
      <c r="CA44" s="2351"/>
      <c r="CB44" s="2351"/>
      <c r="CC44" s="2351"/>
      <c r="CD44" s="2351"/>
      <c r="CE44" s="2351"/>
      <c r="CF44" s="2352"/>
      <c r="CG44" s="2350"/>
      <c r="CH44" s="2351"/>
      <c r="CI44" s="2351"/>
      <c r="CJ44" s="2351"/>
      <c r="CK44" s="2351"/>
      <c r="CL44" s="2351"/>
      <c r="CM44" s="2352"/>
      <c r="CN44" s="2350"/>
      <c r="CO44" s="2351"/>
      <c r="CP44" s="2351"/>
      <c r="CQ44" s="2351"/>
      <c r="CR44" s="2351"/>
      <c r="CS44" s="2351"/>
      <c r="CT44" s="2352"/>
      <c r="CU44" s="2355"/>
      <c r="CV44" s="1258" t="s">
        <v>485</v>
      </c>
      <c r="CX44" s="500"/>
      <c r="CY44" s="500" t="str">
        <f>IF(T44="","",T44)</f>
        <v>Наименование признака дифференциации</v>
      </c>
      <c r="CZ44" s="500"/>
      <c r="DA44" s="500"/>
      <c r="DB44" s="1155">
        <v>23</v>
      </c>
    </row>
    <row customHeight="1" ht="24">
      <c r="A45" s="1363" t="s">
        <v>235</v>
      </c>
      <c r="B45" s="1363" t="s">
        <v>236</v>
      </c>
      <c r="C45" s="1363" t="s">
        <v>237</v>
      </c>
      <c r="D45" s="1363" t="s">
        <v>501</v>
      </c>
      <c r="E45" s="2259"/>
      <c r="F45" s="2259"/>
      <c r="G45" s="2259"/>
      <c r="H45" s="2259"/>
      <c r="I45" s="2286"/>
      <c r="J45" s="2256" t="str">
        <f>I44&amp;".1"</f>
        <v>1.1.1.1.1</v>
      </c>
      <c r="K45" s="1363"/>
      <c r="L45" s="1364" t="s">
        <v>410</v>
      </c>
      <c r="P45" s="2257"/>
      <c r="Q45" s="2257">
        <v>1</v>
      </c>
      <c r="R45" s="357"/>
      <c r="S45" s="1457" t="str">
        <f>$J45</f>
        <v>1.1.1.1.1</v>
      </c>
      <c r="T45" s="286" t="s">
        <v>411</v>
      </c>
      <c r="U45" s="300"/>
      <c r="V45" s="2245"/>
      <c r="W45" s="2246"/>
      <c r="X45" s="2246"/>
      <c r="Y45" s="2246"/>
      <c r="Z45" s="2246"/>
      <c r="AA45" s="2246"/>
      <c r="AB45" s="2247"/>
      <c r="AC45" s="2245" t="s">
        <v>500</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5"/>
      <c r="BT45" s="2246"/>
      <c r="BU45" s="2246"/>
      <c r="BV45" s="2246"/>
      <c r="BW45" s="2246"/>
      <c r="BX45" s="2246"/>
      <c r="BY45" s="2247"/>
      <c r="BZ45" s="2245"/>
      <c r="CA45" s="2246"/>
      <c r="CB45" s="2246"/>
      <c r="CC45" s="2246"/>
      <c r="CD45" s="2246"/>
      <c r="CE45" s="2246"/>
      <c r="CF45" s="2247"/>
      <c r="CG45" s="2245"/>
      <c r="CH45" s="2246"/>
      <c r="CI45" s="2246"/>
      <c r="CJ45" s="2246"/>
      <c r="CK45" s="2246"/>
      <c r="CL45" s="2246"/>
      <c r="CM45" s="2247"/>
      <c r="CN45" s="2245"/>
      <c r="CO45" s="2246"/>
      <c r="CP45" s="2246"/>
      <c r="CQ45" s="2246"/>
      <c r="CR45" s="2246"/>
      <c r="CS45" s="2246"/>
      <c r="CT45" s="2247"/>
      <c r="CU45" s="2247"/>
      <c r="CV45" s="1307" t="s">
        <v>486</v>
      </c>
      <c r="CX45" s="500"/>
      <c r="CY45" s="500" t="str">
        <f>IF(T45="","",T45)</f>
        <v>Группа потребителей</v>
      </c>
      <c r="CZ45" s="500"/>
      <c r="DA45" s="500"/>
      <c r="DB45" s="1155">
        <v>23</v>
      </c>
    </row>
    <row customHeight="1" ht="24">
      <c r="A46" s="1363" t="s">
        <v>235</v>
      </c>
      <c r="B46" s="1363" t="s">
        <v>236</v>
      </c>
      <c r="C46" s="1363" t="s">
        <v>237</v>
      </c>
      <c r="D46" s="1363" t="s">
        <v>501</v>
      </c>
      <c r="E46" s="2259"/>
      <c r="F46" s="2259"/>
      <c r="G46" s="2259"/>
      <c r="H46" s="2259"/>
      <c r="I46" s="2286"/>
      <c r="J46" s="2286"/>
      <c r="K46" s="2256" t="str">
        <f>J45&amp;".1"</f>
        <v>1.1.1.1.1.1</v>
      </c>
      <c r="L46" s="1364"/>
      <c r="P46" s="2257"/>
      <c r="Q46" s="2257"/>
      <c r="R46" s="357">
        <v>1</v>
      </c>
      <c r="S46" s="1457" t="str">
        <f>$K46</f>
        <v>1.1.1.1.1.1</v>
      </c>
      <c r="T46" s="1437" t="s">
        <v>500</v>
      </c>
      <c r="U46" s="300"/>
      <c r="V46" s="751"/>
      <c r="W46" s="751"/>
      <c r="X46" s="1257"/>
      <c r="Y46" s="2265"/>
      <c r="Z46" s="2107" t="s">
        <v>65</v>
      </c>
      <c r="AA46" s="2265"/>
      <c r="AB46" s="2107" t="s">
        <v>65</v>
      </c>
      <c r="AC46" s="751">
        <v>6.62</v>
      </c>
      <c r="AD46" s="751"/>
      <c r="AE46" s="1257"/>
      <c r="AF46" s="2602">
        <v>46023</v>
      </c>
      <c r="AG46" s="2107" t="s">
        <v>65</v>
      </c>
      <c r="AH46" s="2287">
        <v>46203</v>
      </c>
      <c r="AI46" s="2107" t="s">
        <v>65</v>
      </c>
      <c r="AJ46" s="751">
        <v>6.99</v>
      </c>
      <c r="AK46" s="751"/>
      <c r="AL46" s="1257"/>
      <c r="AM46" s="2602">
        <v>46204</v>
      </c>
      <c r="AN46" s="2107" t="s">
        <v>65</v>
      </c>
      <c r="AO46" s="2602">
        <v>46387</v>
      </c>
      <c r="AP46" s="2107" t="s">
        <v>65</v>
      </c>
      <c r="AQ46" s="751">
        <v>6.99</v>
      </c>
      <c r="AR46" s="751"/>
      <c r="AS46" s="1257"/>
      <c r="AT46" s="2602">
        <v>46388</v>
      </c>
      <c r="AU46" s="2107" t="s">
        <v>65</v>
      </c>
      <c r="AV46" s="2602">
        <v>46568</v>
      </c>
      <c r="AW46" s="2107" t="s">
        <v>65</v>
      </c>
      <c r="AX46" s="751">
        <v>7.93</v>
      </c>
      <c r="AY46" s="751"/>
      <c r="AZ46" s="1257"/>
      <c r="BA46" s="2602">
        <v>46569</v>
      </c>
      <c r="BB46" s="2107" t="s">
        <v>65</v>
      </c>
      <c r="BC46" s="2602">
        <v>46752</v>
      </c>
      <c r="BD46" s="2107" t="s">
        <v>65</v>
      </c>
      <c r="BE46" s="751">
        <v>7.93</v>
      </c>
      <c r="BF46" s="751"/>
      <c r="BG46" s="1257"/>
      <c r="BH46" s="2602">
        <v>46753</v>
      </c>
      <c r="BI46" s="2107" t="s">
        <v>65</v>
      </c>
      <c r="BJ46" s="2602">
        <v>46934</v>
      </c>
      <c r="BK46" s="2107" t="s">
        <v>65</v>
      </c>
      <c r="BL46" s="751">
        <v>8.03</v>
      </c>
      <c r="BM46" s="751"/>
      <c r="BN46" s="1257"/>
      <c r="BO46" s="2602">
        <v>46935</v>
      </c>
      <c r="BP46" s="2107" t="s">
        <v>65</v>
      </c>
      <c r="BQ46" s="2602">
        <v>47118</v>
      </c>
      <c r="BR46" s="2107" t="s">
        <v>65</v>
      </c>
      <c r="BS46" s="751">
        <v>8.03</v>
      </c>
      <c r="BT46" s="751"/>
      <c r="BU46" s="1257"/>
      <c r="BV46" s="2602">
        <v>47119</v>
      </c>
      <c r="BW46" s="2107" t="s">
        <v>65</v>
      </c>
      <c r="BX46" s="2602">
        <v>47299</v>
      </c>
      <c r="BY46" s="2107" t="s">
        <v>65</v>
      </c>
      <c r="BZ46" s="751">
        <v>9.1</v>
      </c>
      <c r="CA46" s="751"/>
      <c r="CB46" s="1257"/>
      <c r="CC46" s="2602">
        <v>47300</v>
      </c>
      <c r="CD46" s="2107" t="s">
        <v>65</v>
      </c>
      <c r="CE46" s="2602">
        <v>47299</v>
      </c>
      <c r="CF46" s="2107" t="s">
        <v>65</v>
      </c>
      <c r="CG46" s="751">
        <v>9.1</v>
      </c>
      <c r="CH46" s="751"/>
      <c r="CI46" s="1257"/>
      <c r="CJ46" s="2602">
        <v>47484</v>
      </c>
      <c r="CK46" s="2107" t="s">
        <v>65</v>
      </c>
      <c r="CL46" s="2602">
        <v>47664</v>
      </c>
      <c r="CM46" s="2107" t="s">
        <v>65</v>
      </c>
      <c r="CN46" s="751">
        <v>9.23</v>
      </c>
      <c r="CO46" s="751"/>
      <c r="CP46" s="1257"/>
      <c r="CQ46" s="2602">
        <v>47665</v>
      </c>
      <c r="CR46" s="2107" t="s">
        <v>65</v>
      </c>
      <c r="CS46" s="2602">
        <v>47848</v>
      </c>
      <c r="CT46" s="2107" t="s">
        <v>65</v>
      </c>
      <c r="CU46" s="1438"/>
      <c r="CV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1">
        <f>STRCHECKDATE(V47:CU47)</f>
      </c>
      <c r="CX46" s="500"/>
      <c r="CY46" s="500" t="str">
        <f>IF(T46="","",T46)</f>
        <v>прочие</v>
      </c>
      <c r="CZ46" s="500"/>
      <c r="DA46" s="500"/>
      <c r="DB46" s="1155">
        <v>23</v>
      </c>
    </row>
    <row customHeight="1" ht="0">
      <c r="A47" s="1363" t="s">
        <v>235</v>
      </c>
      <c r="B47" s="1363" t="s">
        <v>236</v>
      </c>
      <c r="C47" s="1363" t="s">
        <v>237</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46023-46203</v>
      </c>
      <c r="AF47" s="2266"/>
      <c r="AG47" s="2107"/>
      <c r="AH47" s="2288"/>
      <c r="AI47" s="2107"/>
      <c r="AJ47" s="325"/>
      <c r="AK47" s="325"/>
      <c r="AL47" s="328" t="str">
        <f>AM46&amp;"-"&amp;AO46</f>
        <v>46204-46387</v>
      </c>
      <c r="AM47" s="2309"/>
      <c r="AN47" s="2107"/>
      <c r="AO47" s="2309"/>
      <c r="AP47" s="2107"/>
      <c r="AQ47" s="325"/>
      <c r="AR47" s="325"/>
      <c r="AS47" s="328" t="str">
        <f>AT46&amp;"-"&amp;AV46</f>
        <v>46388-46568</v>
      </c>
      <c r="AT47" s="2309"/>
      <c r="AU47" s="2107"/>
      <c r="AV47" s="2309"/>
      <c r="AW47" s="2107"/>
      <c r="AX47" s="325"/>
      <c r="AY47" s="325"/>
      <c r="AZ47" s="328" t="str">
        <f>BA46&amp;"-"&amp;BC46</f>
        <v>46569-46752</v>
      </c>
      <c r="BA47" s="2309"/>
      <c r="BB47" s="2107"/>
      <c r="BC47" s="2309"/>
      <c r="BD47" s="2107"/>
      <c r="BE47" s="325"/>
      <c r="BF47" s="325"/>
      <c r="BG47" s="328" t="str">
        <f>BH46&amp;"-"&amp;BJ46</f>
        <v>46753-46934</v>
      </c>
      <c r="BH47" s="2309"/>
      <c r="BI47" s="2107"/>
      <c r="BJ47" s="2309"/>
      <c r="BK47" s="2107"/>
      <c r="BL47" s="325"/>
      <c r="BM47" s="325"/>
      <c r="BN47" s="328" t="str">
        <f>BO46&amp;"-"&amp;BQ46</f>
        <v>46935-47118</v>
      </c>
      <c r="BO47" s="2309"/>
      <c r="BP47" s="2107"/>
      <c r="BQ47" s="2309"/>
      <c r="BR47" s="2107"/>
      <c r="BS47" s="325"/>
      <c r="BT47" s="325"/>
      <c r="BU47" s="328" t="str">
        <f>BV46&amp;"-"&amp;BX46</f>
        <v>47119-47299</v>
      </c>
      <c r="BV47" s="2309"/>
      <c r="BW47" s="2107"/>
      <c r="BX47" s="2309"/>
      <c r="BY47" s="2107"/>
      <c r="BZ47" s="325"/>
      <c r="CA47" s="325"/>
      <c r="CB47" s="328" t="str">
        <f>CC46&amp;"-"&amp;CE46</f>
        <v>47300-47299</v>
      </c>
      <c r="CC47" s="2309"/>
      <c r="CD47" s="2107"/>
      <c r="CE47" s="2309"/>
      <c r="CF47" s="2107"/>
      <c r="CG47" s="325"/>
      <c r="CH47" s="325"/>
      <c r="CI47" s="328" t="str">
        <f>CJ46&amp;"-"&amp;CL46</f>
        <v>47484-47664</v>
      </c>
      <c r="CJ47" s="2309"/>
      <c r="CK47" s="2107"/>
      <c r="CL47" s="2309"/>
      <c r="CM47" s="2107"/>
      <c r="CN47" s="325"/>
      <c r="CO47" s="325"/>
      <c r="CP47" s="328" t="str">
        <f>CQ46&amp;"-"&amp;CS46</f>
        <v>47665-47848</v>
      </c>
      <c r="CQ47" s="2309"/>
      <c r="CR47" s="2107"/>
      <c r="CS47" s="2309"/>
      <c r="CT47" s="2107"/>
      <c r="CU47" s="1439"/>
      <c r="CV47" s="2349"/>
      <c r="CX47" s="500"/>
      <c r="CY47" s="500" t="str">
        <f>IF(T47="","",T47)</f>
        <v/>
      </c>
      <c r="CZ47" s="500"/>
      <c r="DA47" s="500"/>
      <c r="DB47" s="1155">
        <v>0</v>
      </c>
    </row>
    <row customHeight="1" ht="21">
      <c r="A48" s="1363" t="s">
        <v>235</v>
      </c>
      <c r="B48" s="1363" t="s">
        <v>236</v>
      </c>
      <c r="C48" s="1363" t="s">
        <v>237</v>
      </c>
      <c r="D48" s="1363" t="s">
        <v>501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434"/>
      <c r="AK48" s="3435"/>
      <c r="AL48" s="3436"/>
      <c r="AM48" s="3437"/>
      <c r="AN48" s="3438"/>
      <c r="AO48" s="3439"/>
      <c r="AP48" s="3440"/>
      <c r="AQ48" s="3441"/>
      <c r="AR48" s="3442"/>
      <c r="AS48" s="3443"/>
      <c r="AT48" s="3444"/>
      <c r="AU48" s="3445"/>
      <c r="AV48" s="3446"/>
      <c r="AW48" s="3447"/>
      <c r="AX48" s="3448"/>
      <c r="AY48" s="3449"/>
      <c r="AZ48" s="3450"/>
      <c r="BA48" s="3451"/>
      <c r="BB48" s="3452"/>
      <c r="BC48" s="3453"/>
      <c r="BD48" s="3454"/>
      <c r="BE48" s="3455"/>
      <c r="BF48" s="3456"/>
      <c r="BG48" s="3457"/>
      <c r="BH48" s="3458"/>
      <c r="BI48" s="3459"/>
      <c r="BJ48" s="3460"/>
      <c r="BK48" s="3461"/>
      <c r="BL48" s="3462"/>
      <c r="BM48" s="3463"/>
      <c r="BN48" s="3464"/>
      <c r="BO48" s="3465"/>
      <c r="BP48" s="3466"/>
      <c r="BQ48" s="3467"/>
      <c r="BR48" s="3468"/>
      <c r="BS48" s="3469"/>
      <c r="BT48" s="3470"/>
      <c r="BU48" s="3471"/>
      <c r="BV48" s="3472"/>
      <c r="BW48" s="3473"/>
      <c r="BX48" s="3474"/>
      <c r="BY48" s="3475"/>
      <c r="BZ48" s="3476"/>
      <c r="CA48" s="3477"/>
      <c r="CB48" s="3478"/>
      <c r="CC48" s="3479"/>
      <c r="CD48" s="3480"/>
      <c r="CE48" s="3481"/>
      <c r="CF48" s="3482"/>
      <c r="CG48" s="3483"/>
      <c r="CH48" s="3484"/>
      <c r="CI48" s="3485"/>
      <c r="CJ48" s="3486"/>
      <c r="CK48" s="3487"/>
      <c r="CL48" s="3488"/>
      <c r="CM48" s="3489"/>
      <c r="CN48" s="3490"/>
      <c r="CO48" s="3491"/>
      <c r="CP48" s="3492"/>
      <c r="CQ48" s="3493"/>
      <c r="CR48" s="3494"/>
      <c r="CS48" s="3495"/>
      <c r="CT48" s="3496"/>
      <c r="CU48" s="367"/>
      <c r="CV48" s="1258" t="s">
        <v>488</v>
      </c>
      <c r="CX48" s="500"/>
      <c r="CY48" s="500" t="str">
        <f>IF(T48="","",T48)</f>
        <v>Добавить значение признака дифференциации</v>
      </c>
      <c r="CZ48" s="500"/>
      <c r="DA48" s="500"/>
      <c r="DB48" s="1155">
        <v>20</v>
      </c>
    </row>
    <row customHeight="1" ht="22.049999999999997">
      <c r="A49" s="1363" t="s">
        <v>235</v>
      </c>
      <c r="B49" s="1363" t="s">
        <v>236</v>
      </c>
      <c r="C49" s="1363" t="s">
        <v>237</v>
      </c>
      <c r="D49" s="1363" t="s">
        <v>501</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497"/>
      <c r="AK49" s="3498"/>
      <c r="AL49" s="3499"/>
      <c r="AM49" s="3500"/>
      <c r="AN49" s="3501"/>
      <c r="AO49" s="3502"/>
      <c r="AP49" s="3503"/>
      <c r="AQ49" s="3504"/>
      <c r="AR49" s="3505"/>
      <c r="AS49" s="3506"/>
      <c r="AT49" s="3507"/>
      <c r="AU49" s="3508"/>
      <c r="AV49" s="3509"/>
      <c r="AW49" s="3510"/>
      <c r="AX49" s="3511"/>
      <c r="AY49" s="3512"/>
      <c r="AZ49" s="3513"/>
      <c r="BA49" s="3514"/>
      <c r="BB49" s="3515"/>
      <c r="BC49" s="3516"/>
      <c r="BD49" s="3517"/>
      <c r="BE49" s="3518"/>
      <c r="BF49" s="3519"/>
      <c r="BG49" s="3520"/>
      <c r="BH49" s="3521"/>
      <c r="BI49" s="3522"/>
      <c r="BJ49" s="3523"/>
      <c r="BK49" s="3524"/>
      <c r="BL49" s="3525"/>
      <c r="BM49" s="3526"/>
      <c r="BN49" s="3527"/>
      <c r="BO49" s="3528"/>
      <c r="BP49" s="3529"/>
      <c r="BQ49" s="3530"/>
      <c r="BR49" s="3531"/>
      <c r="BS49" s="3532"/>
      <c r="BT49" s="3533"/>
      <c r="BU49" s="3534"/>
      <c r="BV49" s="3535"/>
      <c r="BW49" s="3536"/>
      <c r="BX49" s="3537"/>
      <c r="BY49" s="3538"/>
      <c r="BZ49" s="3539"/>
      <c r="CA49" s="3540"/>
      <c r="CB49" s="3541"/>
      <c r="CC49" s="3542"/>
      <c r="CD49" s="3543"/>
      <c r="CE49" s="3544"/>
      <c r="CF49" s="3545"/>
      <c r="CG49" s="3546"/>
      <c r="CH49" s="3547"/>
      <c r="CI49" s="3548"/>
      <c r="CJ49" s="3549"/>
      <c r="CK49" s="3550"/>
      <c r="CL49" s="3551"/>
      <c r="CM49" s="3552"/>
      <c r="CN49" s="3553"/>
      <c r="CO49" s="3554"/>
      <c r="CP49" s="3555"/>
      <c r="CQ49" s="3556"/>
      <c r="CR49" s="3557"/>
      <c r="CS49" s="3558"/>
      <c r="CT49" s="3559"/>
      <c r="CU49" s="367"/>
      <c r="CV49" s="1440"/>
      <c r="CX49" s="500"/>
      <c r="CY49" s="500" t="str">
        <f>IF(T49="","",T49)</f>
        <v>Добавить группу потребителей</v>
      </c>
      <c r="CZ49" s="500"/>
      <c r="DA49" s="500"/>
      <c r="DB49" s="1155">
        <v>21</v>
      </c>
    </row>
    <row customHeight="1" ht="22.049999999999997">
      <c r="A50" s="1363" t="s">
        <v>235</v>
      </c>
      <c r="B50" s="1363" t="s">
        <v>236</v>
      </c>
      <c r="C50" s="1363" t="s">
        <v>237</v>
      </c>
      <c r="D50" s="1363" t="s">
        <v>501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560"/>
      <c r="AK50" s="3561"/>
      <c r="AL50" s="3562"/>
      <c r="AM50" s="3563"/>
      <c r="AN50" s="3564"/>
      <c r="AO50" s="3565"/>
      <c r="AP50" s="3566"/>
      <c r="AQ50" s="3567"/>
      <c r="AR50" s="3568"/>
      <c r="AS50" s="3569"/>
      <c r="AT50" s="3570"/>
      <c r="AU50" s="3571"/>
      <c r="AV50" s="3572"/>
      <c r="AW50" s="3573"/>
      <c r="AX50" s="3574"/>
      <c r="AY50" s="3575"/>
      <c r="AZ50" s="3576"/>
      <c r="BA50" s="3577"/>
      <c r="BB50" s="3578"/>
      <c r="BC50" s="3579"/>
      <c r="BD50" s="3580"/>
      <c r="BE50" s="3581"/>
      <c r="BF50" s="3582"/>
      <c r="BG50" s="3583"/>
      <c r="BH50" s="3584"/>
      <c r="BI50" s="3585"/>
      <c r="BJ50" s="3586"/>
      <c r="BK50" s="3587"/>
      <c r="BL50" s="3588"/>
      <c r="BM50" s="3589"/>
      <c r="BN50" s="3590"/>
      <c r="BO50" s="3591"/>
      <c r="BP50" s="3592"/>
      <c r="BQ50" s="3593"/>
      <c r="BR50" s="3594"/>
      <c r="BS50" s="3595"/>
      <c r="BT50" s="3596"/>
      <c r="BU50" s="3597"/>
      <c r="BV50" s="3598"/>
      <c r="BW50" s="3599"/>
      <c r="BX50" s="3600"/>
      <c r="BY50" s="3601"/>
      <c r="BZ50" s="3602"/>
      <c r="CA50" s="3603"/>
      <c r="CB50" s="3604"/>
      <c r="CC50" s="3605"/>
      <c r="CD50" s="3606"/>
      <c r="CE50" s="3607"/>
      <c r="CF50" s="3608"/>
      <c r="CG50" s="3609"/>
      <c r="CH50" s="3610"/>
      <c r="CI50" s="3611"/>
      <c r="CJ50" s="3612"/>
      <c r="CK50" s="3613"/>
      <c r="CL50" s="3614"/>
      <c r="CM50" s="3615"/>
      <c r="CN50" s="3616"/>
      <c r="CO50" s="3617"/>
      <c r="CP50" s="3618"/>
      <c r="CQ50" s="3619"/>
      <c r="CR50" s="3620"/>
      <c r="CS50" s="3621"/>
      <c r="CT50" s="3622"/>
      <c r="CU50" s="367"/>
      <c r="CV50" s="303"/>
      <c r="CX50" s="500"/>
      <c r="CY50" s="500" t="str">
        <f>IF(T50="","",T50)</f>
        <v>Добавить наименование признака дифференциации</v>
      </c>
      <c r="CZ50" s="500"/>
      <c r="DA50" s="500"/>
      <c r="DB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4"/>
      <c r="AV51" s="1324"/>
      <c r="AW51" s="1324"/>
      <c r="AX51" s="1324"/>
      <c r="AY51" s="1324"/>
      <c r="AZ51" s="1324"/>
      <c r="BA51" s="1324"/>
      <c r="BB51" s="1324"/>
      <c r="BC51" s="1324"/>
      <c r="BD51" s="1324"/>
      <c r="BE51" s="1324"/>
      <c r="BF51" s="1324"/>
      <c r="BG51" s="1324"/>
      <c r="BH51" s="1324"/>
      <c r="BI51" s="1324"/>
      <c r="BJ51" s="1324"/>
      <c r="BK51" s="1324"/>
      <c r="BL51" s="1324"/>
      <c r="BM51" s="1324"/>
      <c r="BN51" s="1324"/>
      <c r="BO51" s="1324"/>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X51" s="789"/>
      <c r="CY51" s="789" t="str">
        <f>IF(T51="","",T51)</f>
        <v>Добавить централизованную систему для дифференциации</v>
      </c>
      <c r="CZ51" s="789"/>
      <c r="DA51" s="789"/>
      <c r="DB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X52" s="500"/>
      <c r="CY52" s="500" t="str">
        <f>IF(T52="","",T52)</f>
        <v>Добавить территорию для дифференциации</v>
      </c>
      <c r="CZ52" s="500"/>
      <c r="DA52" s="500"/>
      <c r="DB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G53" s="1324"/>
      <c r="BH53" s="1324"/>
      <c r="BI53" s="1324"/>
      <c r="BJ53" s="1324"/>
      <c r="BK53" s="1324"/>
      <c r="BL53" s="1324"/>
      <c r="BM53" s="1324"/>
      <c r="BN53" s="1324"/>
      <c r="BO53" s="1324"/>
      <c r="BP53" s="1324"/>
      <c r="BQ53" s="1324"/>
      <c r="BR53" s="1324"/>
      <c r="BS53" s="1324"/>
      <c r="BT53" s="1324"/>
      <c r="BU53" s="1324"/>
      <c r="BV53" s="1324"/>
      <c r="BW53" s="1324"/>
      <c r="BX53" s="1324"/>
      <c r="BY53" s="1324"/>
      <c r="BZ53" s="1324"/>
      <c r="CA53" s="1324"/>
      <c r="CB53" s="1324"/>
      <c r="CC53" s="1324"/>
      <c r="CD53" s="1324"/>
      <c r="CE53" s="1324"/>
      <c r="CF53" s="1324"/>
      <c r="CG53" s="1324"/>
      <c r="CH53" s="1324"/>
      <c r="CI53" s="1324"/>
      <c r="CJ53" s="1324"/>
      <c r="CK53" s="1324"/>
      <c r="CL53" s="1324"/>
      <c r="CM53" s="1324"/>
      <c r="CN53" s="1324"/>
      <c r="CO53" s="1324"/>
      <c r="CP53" s="1324"/>
      <c r="CQ53" s="1324"/>
      <c r="CR53" s="1324"/>
      <c r="CS53" s="1324"/>
      <c r="CT53" s="1324"/>
      <c r="CU53" s="1324"/>
      <c r="CV53" s="1324"/>
      <c r="CX53" s="789"/>
      <c r="CY53" s="789" t="str">
        <f>IF(T53="","",T53)</f>
        <v>Добавить наименование тарифа</v>
      </c>
      <c r="CZ53" s="789"/>
      <c r="DA53" s="789"/>
      <c r="DB53" s="518">
        <v>0</v>
      </c>
    </row>
    <row customHeight="1" ht="11.549999999999999">
      <c r="M54" s="1160"/>
      <c r="N54" s="1160"/>
      <c r="O54" s="537"/>
      <c r="P54" s="1155"/>
      <c r="Q54" s="1155"/>
      <c r="R54" s="1155"/>
      <c r="S54" s="1155"/>
      <c r="AJ54" s="1635"/>
      <c r="AK54" s="1635"/>
      <c r="AL54" s="1635"/>
      <c r="AM54" s="1635"/>
      <c r="AN54" s="1635"/>
      <c r="AO54" s="1635"/>
      <c r="AP54" s="1635"/>
      <c r="AQ54" s="1635"/>
      <c r="AR54" s="1635"/>
      <c r="AS54" s="1635"/>
      <c r="AT54" s="1635"/>
      <c r="AU54" s="1635"/>
      <c r="AV54" s="1635"/>
      <c r="AW54" s="1635"/>
      <c r="AX54" s="1635"/>
      <c r="AY54" s="1635"/>
      <c r="AZ54" s="1635"/>
      <c r="BA54" s="1635"/>
      <c r="BB54" s="1635"/>
      <c r="BC54" s="1635"/>
      <c r="BD54" s="1635"/>
      <c r="BE54" s="1635"/>
      <c r="BF54" s="1635"/>
      <c r="BG54" s="1635"/>
      <c r="BH54" s="1635"/>
      <c r="BI54" s="1635"/>
      <c r="BJ54" s="1635"/>
      <c r="BK54" s="1635"/>
      <c r="BL54" s="1635"/>
      <c r="BM54" s="1635"/>
      <c r="BN54" s="1635"/>
      <c r="BO54" s="1635"/>
      <c r="BP54" s="1635"/>
      <c r="BQ54" s="1635"/>
      <c r="BR54" s="1635"/>
      <c r="BS54" s="1635"/>
      <c r="BT54" s="1635"/>
      <c r="BU54" s="1635"/>
      <c r="BV54" s="1635"/>
      <c r="BW54" s="1635"/>
      <c r="BX54" s="1635"/>
      <c r="BY54" s="1635"/>
      <c r="BZ54" s="1635"/>
      <c r="CA54" s="1635"/>
      <c r="CB54" s="1635"/>
      <c r="CC54" s="1635"/>
      <c r="CD54" s="1635"/>
      <c r="CE54" s="1635"/>
      <c r="CF54" s="1635"/>
      <c r="CG54" s="1635"/>
      <c r="CH54" s="1635"/>
      <c r="CI54" s="1635"/>
      <c r="CJ54" s="1635"/>
      <c r="CK54" s="1635"/>
      <c r="CL54" s="1635"/>
      <c r="CM54" s="1635"/>
      <c r="CN54" s="1635"/>
      <c r="CO54" s="1635"/>
      <c r="CP54" s="1635"/>
      <c r="CQ54" s="1635"/>
      <c r="CR54" s="1635"/>
      <c r="CS54" s="1635"/>
      <c r="CT54" s="1635"/>
      <c r="CW54" s="1155"/>
      <c r="CX54" s="1155"/>
      <c r="CY54" s="1155"/>
      <c r="CZ54" s="1155"/>
      <c r="DA54" s="1155"/>
      <c r="DB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385"/>
      <c r="AR55" s="2385"/>
      <c r="AS55" s="2385"/>
      <c r="AT55" s="2385"/>
      <c r="AU55" s="2385"/>
      <c r="AV55" s="2385"/>
      <c r="AW55" s="2385"/>
      <c r="AX55" s="2385"/>
      <c r="AY55" s="2385"/>
      <c r="AZ55" s="2385"/>
      <c r="BA55" s="2385"/>
      <c r="BB55" s="2385"/>
      <c r="BC55" s="2385"/>
      <c r="BD55" s="2385"/>
      <c r="BE55" s="2385"/>
      <c r="BF55" s="2385"/>
      <c r="BG55" s="2385"/>
      <c r="BH55" s="2385"/>
      <c r="BI55" s="2385"/>
      <c r="BJ55" s="2385"/>
      <c r="BK55" s="2385"/>
      <c r="BL55" s="2385"/>
      <c r="BM55" s="2385"/>
      <c r="BN55" s="2385"/>
      <c r="BO55" s="2385"/>
      <c r="BP55" s="2385"/>
      <c r="BQ55" s="2385"/>
      <c r="BR55" s="2385"/>
      <c r="BS55" s="2385"/>
      <c r="BT55" s="2385"/>
      <c r="BU55" s="2385"/>
      <c r="BV55" s="2385"/>
      <c r="BW55" s="2385"/>
      <c r="BX55" s="2385"/>
      <c r="BY55" s="2385"/>
      <c r="BZ55" s="2385"/>
      <c r="CA55" s="2385"/>
      <c r="CB55" s="2385"/>
      <c r="CC55" s="2385"/>
      <c r="CD55" s="2385"/>
      <c r="CE55" s="2385"/>
      <c r="CF55" s="2385"/>
      <c r="CG55" s="2385"/>
      <c r="CH55" s="2385"/>
      <c r="CI55" s="2385"/>
      <c r="CJ55" s="2385"/>
      <c r="CK55" s="2385"/>
      <c r="CL55" s="2385"/>
      <c r="CM55" s="2385"/>
      <c r="CN55" s="2385"/>
      <c r="CO55" s="2385"/>
      <c r="CP55" s="2385"/>
      <c r="CQ55" s="2385"/>
      <c r="CR55" s="2385"/>
      <c r="CS55" s="2385"/>
      <c r="CT55" s="2385"/>
      <c r="CU55" s="2285"/>
      <c r="CV55" s="2285"/>
      <c r="DB55" s="1155">
        <v>14</v>
      </c>
    </row>
    <row customHeight="1" ht="14.699999999999998">
      <c r="O56" s="537"/>
      <c r="AJ56" s="1635"/>
      <c r="AK56" s="1635"/>
      <c r="AL56" s="1635"/>
      <c r="AM56" s="1635"/>
      <c r="AN56" s="1635"/>
      <c r="AO56" s="1635"/>
      <c r="AP56" s="1635"/>
      <c r="AQ56" s="1635"/>
      <c r="AR56" s="1635"/>
      <c r="AS56" s="1635"/>
      <c r="AT56" s="1635"/>
      <c r="AU56" s="1635"/>
      <c r="AV56" s="1635"/>
      <c r="AW56" s="1635"/>
      <c r="AX56" s="1635"/>
      <c r="AY56" s="1635"/>
      <c r="AZ56" s="1635"/>
      <c r="BA56" s="1635"/>
      <c r="BB56" s="1635"/>
      <c r="BC56" s="1635"/>
      <c r="BD56" s="1635"/>
      <c r="BE56" s="1635"/>
      <c r="BF56" s="1635"/>
      <c r="BG56" s="1635"/>
      <c r="BH56" s="1635"/>
      <c r="BI56" s="1635"/>
      <c r="BJ56" s="1635"/>
      <c r="BK56" s="1635"/>
      <c r="BL56" s="1635"/>
      <c r="BM56" s="1635"/>
      <c r="BN56" s="1635"/>
      <c r="BO56" s="1635"/>
      <c r="BP56" s="1635"/>
      <c r="BQ56" s="1635"/>
      <c r="BR56" s="1635"/>
      <c r="BS56" s="1635"/>
      <c r="BT56" s="1635"/>
      <c r="BU56" s="1635"/>
      <c r="BV56" s="1635"/>
      <c r="BW56" s="1635"/>
      <c r="BX56" s="1635"/>
      <c r="BY56" s="1635"/>
      <c r="BZ56" s="1635"/>
      <c r="CA56" s="1635"/>
      <c r="CB56" s="1635"/>
      <c r="CC56" s="1635"/>
      <c r="CD56" s="1635"/>
      <c r="CE56" s="1635"/>
      <c r="CF56" s="1635"/>
      <c r="CG56" s="1635"/>
      <c r="CH56" s="1635"/>
      <c r="CI56" s="1635"/>
      <c r="CJ56" s="1635"/>
      <c r="CK56" s="1635"/>
      <c r="CL56" s="1635"/>
      <c r="CM56" s="1635"/>
      <c r="CN56" s="1635"/>
      <c r="CO56" s="1635"/>
      <c r="CP56" s="1635"/>
      <c r="CQ56" s="1635"/>
      <c r="CR56" s="1635"/>
      <c r="CS56" s="1635"/>
      <c r="CT56" s="1635"/>
      <c r="DB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385"/>
      <c r="AR57" s="2385"/>
      <c r="AS57" s="2385"/>
      <c r="AT57" s="2385"/>
      <c r="AU57" s="2385"/>
      <c r="AV57" s="2385"/>
      <c r="AW57" s="2385"/>
      <c r="AX57" s="2385"/>
      <c r="AY57" s="2385"/>
      <c r="AZ57" s="2385"/>
      <c r="BA57" s="2385"/>
      <c r="BB57" s="2385"/>
      <c r="BC57" s="2385"/>
      <c r="BD57" s="2385"/>
      <c r="BE57" s="2385"/>
      <c r="BF57" s="2385"/>
      <c r="BG57" s="2385"/>
      <c r="BH57" s="2385"/>
      <c r="BI57" s="2385"/>
      <c r="BJ57" s="2385"/>
      <c r="BK57" s="2385"/>
      <c r="BL57" s="2385"/>
      <c r="BM57" s="2385"/>
      <c r="BN57" s="2385"/>
      <c r="BO57" s="2385"/>
      <c r="BP57" s="2385"/>
      <c r="BQ57" s="2385"/>
      <c r="BR57" s="2385"/>
      <c r="BS57" s="2385"/>
      <c r="BT57" s="2385"/>
      <c r="BU57" s="2385"/>
      <c r="BV57" s="2385"/>
      <c r="BW57" s="2385"/>
      <c r="BX57" s="2385"/>
      <c r="BY57" s="2385"/>
      <c r="BZ57" s="2385"/>
      <c r="CA57" s="2385"/>
      <c r="CB57" s="2385"/>
      <c r="CC57" s="2385"/>
      <c r="CD57" s="2385"/>
      <c r="CE57" s="2385"/>
      <c r="CF57" s="2385"/>
      <c r="CG57" s="2385"/>
      <c r="CH57" s="2385"/>
      <c r="CI57" s="2385"/>
      <c r="CJ57" s="2385"/>
      <c r="CK57" s="2385"/>
      <c r="CL57" s="2385"/>
      <c r="CM57" s="2385"/>
      <c r="CN57" s="2385"/>
      <c r="CO57" s="2385"/>
      <c r="CP57" s="2385"/>
      <c r="CQ57" s="2385"/>
      <c r="CR57" s="2385"/>
      <c r="CS57" s="2385"/>
      <c r="CT57" s="2385"/>
      <c r="CU57" s="2285"/>
      <c r="CV57" s="2285"/>
      <c r="DB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635">
        <v>0</v>
      </c>
      <c r="AR58" s="1635">
        <v>0</v>
      </c>
      <c r="AS58" s="1635">
        <v>0</v>
      </c>
      <c r="AT58" s="1635">
        <v>0</v>
      </c>
      <c r="AU58" s="1635">
        <v>0</v>
      </c>
      <c r="AV58" s="1635">
        <v>0</v>
      </c>
      <c r="AW58" s="1635">
        <v>0</v>
      </c>
      <c r="AX58" s="1635">
        <v>0</v>
      </c>
      <c r="AY58" s="1635">
        <v>0</v>
      </c>
      <c r="AZ58" s="1635">
        <v>0</v>
      </c>
      <c r="BA58" s="1635">
        <v>0</v>
      </c>
      <c r="BB58" s="1635">
        <v>0</v>
      </c>
      <c r="BC58" s="1635">
        <v>0</v>
      </c>
      <c r="BD58" s="1635">
        <v>0</v>
      </c>
      <c r="BE58" s="1635">
        <v>0</v>
      </c>
      <c r="BF58" s="1635">
        <v>0</v>
      </c>
      <c r="BG58" s="1635">
        <v>0</v>
      </c>
      <c r="BH58" s="1635">
        <v>0</v>
      </c>
      <c r="BI58" s="1635">
        <v>0</v>
      </c>
      <c r="BJ58" s="1635">
        <v>0</v>
      </c>
      <c r="BK58" s="1635">
        <v>0</v>
      </c>
      <c r="BL58" s="1635">
        <v>0</v>
      </c>
      <c r="BM58" s="1635">
        <v>0</v>
      </c>
      <c r="BN58" s="1635">
        <v>0</v>
      </c>
      <c r="BO58" s="1635">
        <v>0</v>
      </c>
      <c r="BP58" s="1635">
        <v>0</v>
      </c>
      <c r="BQ58" s="1635">
        <v>0</v>
      </c>
      <c r="BR58" s="1635">
        <v>0</v>
      </c>
      <c r="BS58" s="1635">
        <v>0</v>
      </c>
      <c r="BT58" s="1635">
        <v>0</v>
      </c>
      <c r="BU58" s="1635">
        <v>0</v>
      </c>
      <c r="BV58" s="1635">
        <v>0</v>
      </c>
      <c r="BW58" s="1635">
        <v>0</v>
      </c>
      <c r="BX58" s="1635">
        <v>0</v>
      </c>
      <c r="BY58" s="1635">
        <v>0</v>
      </c>
      <c r="BZ58" s="1635">
        <v>0</v>
      </c>
      <c r="CA58" s="1635">
        <v>0</v>
      </c>
      <c r="CB58" s="1635">
        <v>0</v>
      </c>
      <c r="CC58" s="1635">
        <v>0</v>
      </c>
      <c r="CD58" s="1635">
        <v>0</v>
      </c>
      <c r="CE58" s="1635">
        <v>0</v>
      </c>
      <c r="CF58" s="1635">
        <v>0</v>
      </c>
      <c r="CG58" s="1635">
        <v>0</v>
      </c>
      <c r="CH58" s="1635">
        <v>0</v>
      </c>
      <c r="CI58" s="1635">
        <v>0</v>
      </c>
      <c r="CJ58" s="1635">
        <v>0</v>
      </c>
      <c r="CK58" s="1635">
        <v>0</v>
      </c>
      <c r="CL58" s="1635">
        <v>0</v>
      </c>
      <c r="CM58" s="1635">
        <v>0</v>
      </c>
      <c r="CN58" s="1635">
        <v>0</v>
      </c>
      <c r="CO58" s="1635">
        <v>0</v>
      </c>
      <c r="CP58" s="1635">
        <v>0</v>
      </c>
      <c r="CQ58" s="1635">
        <v>0</v>
      </c>
      <c r="CR58" s="1635">
        <v>0</v>
      </c>
      <c r="CS58" s="1635">
        <v>0</v>
      </c>
      <c r="CT58" s="1635">
        <v>0</v>
      </c>
      <c r="CU58" s="1155">
        <v>4</v>
      </c>
      <c r="CV58" s="1155">
        <v>115</v>
      </c>
      <c r="CW58" s="511">
        <v>10</v>
      </c>
      <c r="CX58" s="511">
        <v>10</v>
      </c>
      <c r="CY58" s="511">
        <v>10</v>
      </c>
      <c r="CZ58" s="511">
        <v>10</v>
      </c>
      <c r="DA58" s="511">
        <v>10</v>
      </c>
      <c r="DB58" s="1155">
        <v>23</v>
      </c>
    </row>
  </sheetData>
  <sheetProtection formatColumns="0" formatRows="0" autoFilter="0" sort="0" insertRows="0" insertColumns="1" deleteRows="0" deleteColumns="0"/>
  <mergeCells count="290">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K46:K47"/>
    <mergeCell ref="Y46:Y47"/>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V7:CV8"/>
    <mergeCell ref="AF15:AF16"/>
    <mergeCell ref="AG15:AG16"/>
    <mergeCell ref="AH15:AH16"/>
    <mergeCell ref="AI15:AI16"/>
    <mergeCell ref="Z46:Z47"/>
    <mergeCell ref="AC45:CU45"/>
    <mergeCell ref="AA46:AA47"/>
    <mergeCell ref="AB46:AB47"/>
    <mergeCell ref="AF46:AF47"/>
    <mergeCell ref="CV46:CV47"/>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T55:CV55"/>
    <mergeCell ref="T57:CV57"/>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s>
  <dataValidations count="8">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CI8 CI47 CP8 CP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44:AI44 CU44 AC5:AI5 CU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CJ7 CL7 CJ46 CL46 CQ7 CS7 CQ46 CS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CK46 CM46 CR46 CT46 AI524330:CT524330 AI196650:CT196650 AI589866:CT589866 AI655402:CT655402 AI15 AI720938:CT720938 AI786474:CT786474 AI852010:CT852010 AI917546:CT917546 AI983082:CT983082 AI65578:CT65578 AI131114:CT131114 AI458794:CT458794 AI262186:CT262186 AG46 AI7 AN7 AP7 AU7 AW7 BB7 BD7 BI7 BK7 BP7 BR7 BW7 BY7 CD7 CF7 CK7 CM7 CR7 CT7 Z46 AB46 AG15 AG7 Z7 AB7 AI327722:CT327722 AI393258:CT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DC0D8-18C8-9489-F6F2-3CDD755B7D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45777.38216435185</v>
      </c>
      <c r="W28" s="2264"/>
      <c r="X28" s="2264"/>
      <c r="Y28" s="2264"/>
      <c r="Z28" s="2264"/>
      <c r="AA28" s="2264"/>
      <c r="AB28" s="326"/>
      <c r="AC28" s="2264" t="str">
        <f>IF(TITLE_DATE_PR_CHANGE="",IF(TITLE_DATE_PR="","",TITLE_DATE_PR),TITLE_DATE_PR_CHANGE)</f>
        <v>45777.38216435185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395</v>
      </c>
      <c r="W29" s="2251"/>
      <c r="X29" s="2251"/>
      <c r="Y29" s="2251"/>
      <c r="Z29" s="2251"/>
      <c r="AA29" s="2251"/>
      <c r="AB29" s="326"/>
      <c r="AC29" s="2251" t="str">
        <f>IF(TITLE_NUMBER_PR_CHANGE="",IF(TITLE_NUMBER_PR="","",TITLE_NUMBER_PR),TITLE_NUMBER_PR_CHANGE)</f>
        <v>395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45777.38216435185</v>
      </c>
      <c r="W32" s="2264"/>
      <c r="X32" s="2264"/>
      <c r="Y32" s="2264"/>
      <c r="Z32" s="2264"/>
      <c r="AA32" s="2264"/>
      <c r="AB32" s="326"/>
      <c r="AC32" s="2264" t="str">
        <f>IF(TITLE_DATE_PR_CHANGE="",IF(TITLE_DATE_PR="","",TITLE_DATE_PR),TITLE_DATE_PR_CHANGE)</f>
        <v>45777.38216435185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395</v>
      </c>
      <c r="W33" s="2251"/>
      <c r="X33" s="2251"/>
      <c r="Y33" s="2251"/>
      <c r="Z33" s="2251"/>
      <c r="AA33" s="2251"/>
      <c r="AB33" s="326"/>
      <c r="AC33" s="2251" t="str">
        <f>IF(TITLE_NUMBER_PR_CHANGE="",IF(TITLE_NUMBER_PR="","",TITLE_NUMBER_PR),TITLE_NUMBER_PR_CHANGE)</f>
        <v>395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134</v>
      </c>
      <c r="C39" s="1370" t="s">
        <v>135</v>
      </c>
      <c r="D39" s="1370" t="s">
        <v>136</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502</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502</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240</v>
      </c>
      <c r="B46" s="1363" t="s">
        <v>241</v>
      </c>
      <c r="C46" s="1363" t="s">
        <v>242</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502</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48DC8-16D8-D65A-5CDC-B23328A02E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45777.38216435185</v>
      </c>
      <c r="W28" s="2264"/>
      <c r="X28" s="2264"/>
      <c r="Y28" s="2264"/>
      <c r="Z28" s="2264"/>
      <c r="AA28" s="2264"/>
      <c r="AB28" s="326"/>
      <c r="AC28" s="2264" t="str">
        <f>IF(TITLE_DATE_PR_CHANGE="",IF(TITLE_DATE_PR="","",TITLE_DATE_PR),TITLE_DATE_PR_CHANGE)</f>
        <v>45777.38216435185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395</v>
      </c>
      <c r="W29" s="2251"/>
      <c r="X29" s="2251"/>
      <c r="Y29" s="2251"/>
      <c r="Z29" s="2251"/>
      <c r="AA29" s="2251"/>
      <c r="AB29" s="326"/>
      <c r="AC29" s="2251" t="str">
        <f>IF(TITLE_NUMBER_PR_CHANGE="",IF(TITLE_NUMBER_PR="","",TITLE_NUMBER_PR),TITLE_NUMBER_PR_CHANGE)</f>
        <v>395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45777.38216435185</v>
      </c>
      <c r="W32" s="2264"/>
      <c r="X32" s="2264"/>
      <c r="Y32" s="2264"/>
      <c r="Z32" s="2264"/>
      <c r="AA32" s="2264"/>
      <c r="AB32" s="326"/>
      <c r="AC32" s="2264" t="str">
        <f>IF(TITLE_DATE_PR_CHANGE="",IF(TITLE_DATE_PR="","",TITLE_DATE_PR),TITLE_DATE_PR_CHANGE)</f>
        <v>45777.38216435185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395</v>
      </c>
      <c r="W33" s="2251"/>
      <c r="X33" s="2251"/>
      <c r="Y33" s="2251"/>
      <c r="Z33" s="2251"/>
      <c r="AA33" s="2251"/>
      <c r="AB33" s="326"/>
      <c r="AC33" s="2251" t="str">
        <f>IF(TITLE_NUMBER_PR_CHANGE="",IF(TITLE_NUMBER_PR="","",TITLE_NUMBER_PR),TITLE_NUMBER_PR_CHANGE)</f>
        <v>395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134</v>
      </c>
      <c r="C39" s="1370" t="s">
        <v>135</v>
      </c>
      <c r="D39" s="1370" t="s">
        <v>136</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503</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503</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245</v>
      </c>
      <c r="B46" s="1363" t="s">
        <v>246</v>
      </c>
      <c r="C46" s="1363" t="s">
        <v>247</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503</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503</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503</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C8108-7468-87F8-9B58-1AB3C3C869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229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"Водоканал"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45777.38216435185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395</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45777.38216435185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395</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87</v>
      </c>
      <c r="T37" s="2209" t="s">
        <v>504</v>
      </c>
      <c r="U37" s="337"/>
      <c r="V37" s="2275"/>
      <c r="W37" s="2275"/>
      <c r="X37" s="2275"/>
      <c r="Y37" s="2275"/>
      <c r="Z37" s="2275"/>
      <c r="AA37" s="2209" t="s">
        <v>432</v>
      </c>
      <c r="AB37" s="2208" t="s">
        <v>505</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481</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228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229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229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9FFF8-1768-DD14-0BC8-9484CF98DA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511</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45777.38216435185</v>
      </c>
      <c r="W32" s="2264"/>
      <c r="X32" s="2264"/>
      <c r="Y32" s="2264"/>
      <c r="Z32" s="2264"/>
      <c r="AA32" s="2264"/>
      <c r="AB32" s="2264"/>
      <c r="AC32" s="326"/>
      <c r="AD32" s="2264" t="str">
        <f>IF(TITLE_DATE_PR_CHANGE="",IF(TITLE_DATE_PR="","",TITLE_DATE_PR),TITLE_DATE_PR_CHANGE)</f>
        <v>45777.38216435185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395</v>
      </c>
      <c r="W33" s="2251"/>
      <c r="X33" s="2251"/>
      <c r="Y33" s="2251"/>
      <c r="Z33" s="2251"/>
      <c r="AA33" s="2251"/>
      <c r="AB33" s="2251"/>
      <c r="AC33" s="326"/>
      <c r="AD33" s="2251" t="str">
        <f>IF(TITLE_NUMBER_PR_CHANGE="",IF(TITLE_NUMBER_PR="","",TITLE_NUMBER_PR),TITLE_NUMBER_PR_CHANGE)</f>
        <v>395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45777.38216435185</v>
      </c>
      <c r="W36" s="2264"/>
      <c r="X36" s="2264"/>
      <c r="Y36" s="2264"/>
      <c r="Z36" s="2264"/>
      <c r="AA36" s="2264"/>
      <c r="AB36" s="2264"/>
      <c r="AC36" s="326"/>
      <c r="AD36" s="2264" t="str">
        <f>IF(TITLE_DATE_PR_CHANGE="",IF(TITLE_DATE_PR="","",TITLE_DATE_PR),TITLE_DATE_PR_CHANGE)</f>
        <v>45777.38216435185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395</v>
      </c>
      <c r="W37" s="2251"/>
      <c r="X37" s="2251"/>
      <c r="Y37" s="2251"/>
      <c r="Z37" s="2251"/>
      <c r="AA37" s="2251"/>
      <c r="AB37" s="2251"/>
      <c r="AC37" s="326"/>
      <c r="AD37" s="2251" t="str">
        <f>IF(TITLE_NUMBER_PR_CHANGE="",IF(TITLE_NUMBER_PR="","",TITLE_NUMBER_PR),TITLE_NUMBER_PR_CHANGE)</f>
        <v>395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87</v>
      </c>
      <c r="T41" s="2209" t="s">
        <v>512</v>
      </c>
      <c r="U41" s="301"/>
      <c r="V41" s="2274" t="s">
        <v>431</v>
      </c>
      <c r="W41" s="2275"/>
      <c r="X41" s="2275"/>
      <c r="Y41" s="2275"/>
      <c r="Z41" s="2275"/>
      <c r="AA41" s="2275"/>
      <c r="AB41" s="2276"/>
      <c r="AC41" s="2277" t="s">
        <v>432</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520</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520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FE5B8-0EF8-DFAE-FEF2-5091248FF5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45777.38216435185</v>
      </c>
      <c r="W28" s="2264"/>
      <c r="X28" s="2264"/>
      <c r="Y28" s="2264"/>
      <c r="Z28" s="2264"/>
      <c r="AA28" s="2264"/>
      <c r="AB28" s="326"/>
      <c r="AC28" s="2264" t="str">
        <f>IF(TITLE_DATE_PR_CHANGE="",IF(TITLE_DATE_PR="","",TITLE_DATE_PR),TITLE_DATE_PR_CHANGE)</f>
        <v>45777.38216435185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395</v>
      </c>
      <c r="W29" s="2251"/>
      <c r="X29" s="2251"/>
      <c r="Y29" s="2251"/>
      <c r="Z29" s="2251"/>
      <c r="AA29" s="2251"/>
      <c r="AB29" s="326"/>
      <c r="AC29" s="2251" t="str">
        <f>IF(TITLE_NUMBER_PR_CHANGE="",IF(TITLE_NUMBER_PR="","",TITLE_NUMBER_PR),TITLE_NUMBER_PR_CHANGE)</f>
        <v>395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45777.38216435185</v>
      </c>
      <c r="W32" s="2264"/>
      <c r="X32" s="2264"/>
      <c r="Y32" s="2264"/>
      <c r="Z32" s="2264"/>
      <c r="AA32" s="2264"/>
      <c r="AB32" s="326"/>
      <c r="AC32" s="2264" t="str">
        <f>IF(TITLE_DATE_PR_CHANGE="",IF(TITLE_DATE_PR="","",TITLE_DATE_PR),TITLE_DATE_PR_CHANGE)</f>
        <v>45777.38216435185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395</v>
      </c>
      <c r="W33" s="2251"/>
      <c r="X33" s="2251"/>
      <c r="Y33" s="2251"/>
      <c r="Z33" s="2251"/>
      <c r="AA33" s="2251"/>
      <c r="AB33" s="326"/>
      <c r="AC33" s="2251" t="str">
        <f>IF(TITLE_NUMBER_PR_CHANGE="",IF(TITLE_NUMBER_PR="","",TITLE_NUMBER_PR),TITLE_NUMBER_PR_CHANGE)</f>
        <v>395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134</v>
      </c>
      <c r="C39" s="1370" t="s">
        <v>135</v>
      </c>
      <c r="D39" s="1370" t="s">
        <v>136</v>
      </c>
      <c r="E39" s="1364" t="s">
        <v>439</v>
      </c>
      <c r="F39" s="1364" t="s">
        <v>440</v>
      </c>
      <c r="G39" s="1364" t="s">
        <v>441</v>
      </c>
      <c r="H39" s="1364"/>
      <c r="I39" s="1364" t="s">
        <v>492</v>
      </c>
      <c r="J39" s="1364" t="s">
        <v>444</v>
      </c>
      <c r="K39" s="1364" t="s">
        <v>493</v>
      </c>
      <c r="L39" s="1364" t="s">
        <v>420</v>
      </c>
      <c r="Q39" s="376"/>
      <c r="R39" s="376"/>
      <c r="S39" s="2273"/>
      <c r="T39" s="2209"/>
      <c r="U39" s="302"/>
      <c r="V39" s="1483" t="s">
        <v>523</v>
      </c>
      <c r="W39" s="1222" t="s">
        <v>524</v>
      </c>
      <c r="X39" s="1222" t="s">
        <v>496</v>
      </c>
      <c r="Y39" s="1489" t="s">
        <v>448</v>
      </c>
      <c r="Z39" s="2270" t="s">
        <v>449</v>
      </c>
      <c r="AA39" s="2271"/>
      <c r="AB39" s="2279"/>
      <c r="AC39" s="1483" t="s">
        <v>523</v>
      </c>
      <c r="AD39" s="1222" t="s">
        <v>524</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525</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270</v>
      </c>
      <c r="B46" s="1363" t="s">
        <v>271</v>
      </c>
      <c r="C46" s="1363" t="s">
        <v>272</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525</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681D7-4B66-4145-8B2E-8A4300FC03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45777.38216435185</v>
      </c>
      <c r="W28" s="2264"/>
      <c r="X28" s="2264"/>
      <c r="Y28" s="2264"/>
      <c r="Z28" s="2264"/>
      <c r="AA28" s="2264"/>
      <c r="AB28" s="326"/>
      <c r="AC28" s="2264" t="str">
        <f>IF(TITLE_DATE_PR_CHANGE="",IF(TITLE_DATE_PR="","",TITLE_DATE_PR),TITLE_DATE_PR_CHANGE)</f>
        <v>45777.38216435185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395</v>
      </c>
      <c r="W29" s="2251"/>
      <c r="X29" s="2251"/>
      <c r="Y29" s="2251"/>
      <c r="Z29" s="2251"/>
      <c r="AA29" s="2251"/>
      <c r="AB29" s="326"/>
      <c r="AC29" s="2251" t="str">
        <f>IF(TITLE_NUMBER_PR_CHANGE="",IF(TITLE_NUMBER_PR="","",TITLE_NUMBER_PR),TITLE_NUMBER_PR_CHANGE)</f>
        <v>395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45777.38216435185</v>
      </c>
      <c r="W32" s="2264"/>
      <c r="X32" s="2264"/>
      <c r="Y32" s="2264"/>
      <c r="Z32" s="2264"/>
      <c r="AA32" s="2264"/>
      <c r="AB32" s="326"/>
      <c r="AC32" s="2264" t="str">
        <f>IF(TITLE_DATE_PR_CHANGE="",IF(TITLE_DATE_PR="","",TITLE_DATE_PR),TITLE_DATE_PR_CHANGE)</f>
        <v>45777.38216435185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395</v>
      </c>
      <c r="W33" s="2251"/>
      <c r="X33" s="2251"/>
      <c r="Y33" s="2251"/>
      <c r="Z33" s="2251"/>
      <c r="AA33" s="2251"/>
      <c r="AB33" s="326"/>
      <c r="AC33" s="2251" t="str">
        <f>IF(TITLE_NUMBER_PR_CHANGE="",IF(TITLE_NUMBER_PR="","",TITLE_NUMBER_PR),TITLE_NUMBER_PR_CHANGE)</f>
        <v>395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134</v>
      </c>
      <c r="C39" s="1370" t="s">
        <v>135</v>
      </c>
      <c r="D39" s="1370" t="s">
        <v>136</v>
      </c>
      <c r="E39" s="1364" t="s">
        <v>439</v>
      </c>
      <c r="F39" s="1364" t="s">
        <v>440</v>
      </c>
      <c r="G39" s="1364" t="s">
        <v>441</v>
      </c>
      <c r="H39" s="1364"/>
      <c r="I39" s="1364" t="s">
        <v>492</v>
      </c>
      <c r="J39" s="1364" t="s">
        <v>444</v>
      </c>
      <c r="K39" s="1364" t="s">
        <v>493</v>
      </c>
      <c r="L39" s="1364" t="s">
        <v>420</v>
      </c>
      <c r="Q39" s="376"/>
      <c r="R39" s="376"/>
      <c r="S39" s="2273"/>
      <c r="T39" s="2209"/>
      <c r="U39" s="302"/>
      <c r="V39" s="1483" t="s">
        <v>523</v>
      </c>
      <c r="W39" s="1222" t="s">
        <v>524</v>
      </c>
      <c r="X39" s="1222" t="s">
        <v>496</v>
      </c>
      <c r="Y39" s="1489" t="s">
        <v>448</v>
      </c>
      <c r="Z39" s="2270" t="s">
        <v>449</v>
      </c>
      <c r="AA39" s="2271"/>
      <c r="AB39" s="2279"/>
      <c r="AC39" s="1483" t="s">
        <v>523</v>
      </c>
      <c r="AD39" s="1222" t="s">
        <v>524</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526</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526</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275</v>
      </c>
      <c r="B46" s="1363" t="s">
        <v>276</v>
      </c>
      <c r="C46" s="1363" t="s">
        <v>277</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526</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82D11-A9CE-F6B8-8ED4-A213321FF8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511</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45777.38216435185</v>
      </c>
      <c r="W32" s="2264"/>
      <c r="X32" s="2264"/>
      <c r="Y32" s="2264"/>
      <c r="Z32" s="2264"/>
      <c r="AA32" s="2264"/>
      <c r="AB32" s="2264"/>
      <c r="AC32" s="326"/>
      <c r="AD32" s="2264" t="str">
        <f>IF(TITLE_DATE_PR_CHANGE="",IF(TITLE_DATE_PR="","",TITLE_DATE_PR),TITLE_DATE_PR_CHANGE)</f>
        <v>45777.38216435185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395</v>
      </c>
      <c r="W33" s="2251"/>
      <c r="X33" s="2251"/>
      <c r="Y33" s="2251"/>
      <c r="Z33" s="2251"/>
      <c r="AA33" s="2251"/>
      <c r="AB33" s="2251"/>
      <c r="AC33" s="326"/>
      <c r="AD33" s="2251" t="str">
        <f>IF(TITLE_NUMBER_PR_CHANGE="",IF(TITLE_NUMBER_PR="","",TITLE_NUMBER_PR),TITLE_NUMBER_PR_CHANGE)</f>
        <v>395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45777.38216435185</v>
      </c>
      <c r="W36" s="2264"/>
      <c r="X36" s="2264"/>
      <c r="Y36" s="2264"/>
      <c r="Z36" s="2264"/>
      <c r="AA36" s="2264"/>
      <c r="AB36" s="2264"/>
      <c r="AC36" s="326"/>
      <c r="AD36" s="2264" t="str">
        <f>IF(TITLE_DATE_PR_CHANGE="",IF(TITLE_DATE_PR="","",TITLE_DATE_PR),TITLE_DATE_PR_CHANGE)</f>
        <v>45777.38216435185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395</v>
      </c>
      <c r="W37" s="2251"/>
      <c r="X37" s="2251"/>
      <c r="Y37" s="2251"/>
      <c r="Z37" s="2251"/>
      <c r="AA37" s="2251"/>
      <c r="AB37" s="2251"/>
      <c r="AC37" s="326"/>
      <c r="AD37" s="2251" t="str">
        <f>IF(TITLE_NUMBER_PR_CHANGE="",IF(TITLE_NUMBER_PR="","",TITLE_NUMBER_PR),TITLE_NUMBER_PR_CHANGE)</f>
        <v>395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87</v>
      </c>
      <c r="T41" s="2209" t="s">
        <v>512</v>
      </c>
      <c r="U41" s="301"/>
      <c r="V41" s="2274" t="s">
        <v>431</v>
      </c>
      <c r="W41" s="2275"/>
      <c r="X41" s="2275"/>
      <c r="Y41" s="2275"/>
      <c r="Z41" s="2275"/>
      <c r="AA41" s="2275"/>
      <c r="AB41" s="2276"/>
      <c r="AC41" s="2277" t="s">
        <v>432</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534</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534</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60763-ED58-EB72-28D8-782873F7BE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45777.38216435185</v>
      </c>
      <c r="W28" s="2264"/>
      <c r="X28" s="2264"/>
      <c r="Y28" s="2264"/>
      <c r="Z28" s="2264"/>
      <c r="AA28" s="2264"/>
      <c r="AB28" s="2264"/>
      <c r="AC28" s="2264"/>
      <c r="AD28" s="2264"/>
      <c r="AE28" s="2264"/>
      <c r="AF28" s="326"/>
      <c r="AG28" s="2264" t="str">
        <f>IF(TITLE_DATE_PR_CHANGE="",IF(TITLE_DATE_PR="","",TITLE_DATE_PR),TITLE_DATE_PR_CHANGE)</f>
        <v>45777.38216435185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395</v>
      </c>
      <c r="W29" s="2251"/>
      <c r="X29" s="2251"/>
      <c r="Y29" s="2251"/>
      <c r="Z29" s="2251"/>
      <c r="AA29" s="2251"/>
      <c r="AB29" s="2251"/>
      <c r="AC29" s="2251"/>
      <c r="AD29" s="2251"/>
      <c r="AE29" s="2251"/>
      <c r="AF29" s="326"/>
      <c r="AG29" s="2251" t="str">
        <f>IF(TITLE_NUMBER_PR_CHANGE="",IF(TITLE_NUMBER_PR="","",TITLE_NUMBER_PR),TITLE_NUMBER_PR_CHANGE)</f>
        <v>395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45777.38216435185</v>
      </c>
      <c r="W32" s="2264"/>
      <c r="X32" s="2264"/>
      <c r="Y32" s="2264"/>
      <c r="Z32" s="2264"/>
      <c r="AA32" s="2264"/>
      <c r="AB32" s="2264"/>
      <c r="AC32" s="2264"/>
      <c r="AD32" s="2264"/>
      <c r="AE32" s="2264"/>
      <c r="AF32" s="326"/>
      <c r="AG32" s="2264" t="str">
        <f>IF(TITLE_DATE_PR_CHANGE="",IF(TITLE_DATE_PR="","",TITLE_DATE_PR),TITLE_DATE_PR_CHANGE)</f>
        <v>45777.38216435185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395</v>
      </c>
      <c r="W33" s="2251"/>
      <c r="X33" s="2251"/>
      <c r="Y33" s="2251"/>
      <c r="Z33" s="2251"/>
      <c r="AA33" s="2251"/>
      <c r="AB33" s="2251"/>
      <c r="AC33" s="2251"/>
      <c r="AD33" s="2251"/>
      <c r="AE33" s="2251"/>
      <c r="AF33" s="326"/>
      <c r="AG33" s="2251" t="str">
        <f>IF(TITLE_NUMBER_PR_CHANGE="",IF(TITLE_NUMBER_PR="","",TITLE_NUMBER_PR),TITLE_NUMBER_PR_CHANGE)</f>
        <v>395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87</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537</v>
      </c>
      <c r="W38" s="2365" t="s">
        <v>538</v>
      </c>
      <c r="X38" s="2365"/>
      <c r="Y38" s="2365"/>
      <c r="Z38" s="2365" t="s">
        <v>539</v>
      </c>
      <c r="AA38" s="2365"/>
      <c r="AB38" s="2365"/>
      <c r="AC38" s="2294" t="s">
        <v>438</v>
      </c>
      <c r="AD38" s="2313"/>
      <c r="AE38" s="2314"/>
      <c r="AF38" s="2278"/>
      <c r="AG38" s="2366" t="s">
        <v>537</v>
      </c>
      <c r="AH38" s="2365" t="s">
        <v>538</v>
      </c>
      <c r="AI38" s="2365"/>
      <c r="AJ38" s="2365"/>
      <c r="AK38" s="2365" t="s">
        <v>539</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543</v>
      </c>
      <c r="Y40" s="1983" t="s">
        <v>544</v>
      </c>
      <c r="Z40" s="2365"/>
      <c r="AA40" s="1983" t="s">
        <v>545</v>
      </c>
      <c r="AB40" s="1983" t="s">
        <v>546</v>
      </c>
      <c r="AC40" s="1489" t="s">
        <v>448</v>
      </c>
      <c r="AD40" s="2270" t="s">
        <v>449</v>
      </c>
      <c r="AE40" s="2271"/>
      <c r="AF40" s="2279"/>
      <c r="AG40" s="2366"/>
      <c r="AH40" s="2365"/>
      <c r="AI40" s="1983" t="s">
        <v>543</v>
      </c>
      <c r="AJ40" s="1983" t="s">
        <v>544</v>
      </c>
      <c r="AK40" s="2365"/>
      <c r="AL40" s="1983" t="s">
        <v>545</v>
      </c>
      <c r="AM40" s="1983" t="s">
        <v>546</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547</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255</v>
      </c>
      <c r="B47" s="1363" t="s">
        <v>256</v>
      </c>
      <c r="C47" s="1363" t="s">
        <v>257</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547</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FFAFB-27B8-39D8-1368-6B4F4F97690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45777.38216435185</v>
      </c>
      <c r="W28" s="2264"/>
      <c r="X28" s="2264"/>
      <c r="Y28" s="2264"/>
      <c r="Z28" s="2264"/>
      <c r="AA28" s="2264"/>
      <c r="AB28" s="2264"/>
      <c r="AC28" s="2264"/>
      <c r="AD28" s="2264"/>
      <c r="AE28" s="2264"/>
      <c r="AF28" s="326"/>
      <c r="AG28" s="2264" t="str">
        <f>IF(TITLE_DATE_PR_CHANGE="",IF(TITLE_DATE_PR="","",TITLE_DATE_PR),TITLE_DATE_PR_CHANGE)</f>
        <v>45777.38216435185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395</v>
      </c>
      <c r="W29" s="2251"/>
      <c r="X29" s="2251"/>
      <c r="Y29" s="2251"/>
      <c r="Z29" s="2251"/>
      <c r="AA29" s="2251"/>
      <c r="AB29" s="2251"/>
      <c r="AC29" s="2251"/>
      <c r="AD29" s="2251"/>
      <c r="AE29" s="2251"/>
      <c r="AF29" s="326"/>
      <c r="AG29" s="2251" t="str">
        <f>IF(TITLE_NUMBER_PR_CHANGE="",IF(TITLE_NUMBER_PR="","",TITLE_NUMBER_PR),TITLE_NUMBER_PR_CHANGE)</f>
        <v>395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45777.38216435185</v>
      </c>
      <c r="W32" s="2264"/>
      <c r="X32" s="2264"/>
      <c r="Y32" s="2264"/>
      <c r="Z32" s="2264"/>
      <c r="AA32" s="2264"/>
      <c r="AB32" s="2264"/>
      <c r="AC32" s="2264"/>
      <c r="AD32" s="2264"/>
      <c r="AE32" s="2264"/>
      <c r="AF32" s="326"/>
      <c r="AG32" s="2264" t="str">
        <f>IF(TITLE_DATE_PR_CHANGE="",IF(TITLE_DATE_PR="","",TITLE_DATE_PR),TITLE_DATE_PR_CHANGE)</f>
        <v>45777.38216435185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395</v>
      </c>
      <c r="W33" s="2251"/>
      <c r="X33" s="2251"/>
      <c r="Y33" s="2251"/>
      <c r="Z33" s="2251"/>
      <c r="AA33" s="2251"/>
      <c r="AB33" s="2251"/>
      <c r="AC33" s="2251"/>
      <c r="AD33" s="2251"/>
      <c r="AE33" s="2251"/>
      <c r="AF33" s="326"/>
      <c r="AG33" s="2251" t="str">
        <f>IF(TITLE_NUMBER_PR_CHANGE="",IF(TITLE_NUMBER_PR="","",TITLE_NUMBER_PR),TITLE_NUMBER_PR_CHANGE)</f>
        <v>395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87</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438</v>
      </c>
      <c r="AD38" s="2313"/>
      <c r="AE38" s="2314"/>
      <c r="AF38" s="2278"/>
      <c r="AG38" s="2366" t="s">
        <v>537</v>
      </c>
      <c r="AH38" s="2365" t="s">
        <v>538</v>
      </c>
      <c r="AI38" s="2365"/>
      <c r="AJ38" s="2365"/>
      <c r="AK38" s="2365" t="s">
        <v>539</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134</v>
      </c>
      <c r="C40" s="1370" t="s">
        <v>135</v>
      </c>
      <c r="D40" s="1370" t="s">
        <v>136</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543</v>
      </c>
      <c r="Y40" s="1983" t="s">
        <v>544</v>
      </c>
      <c r="Z40" s="2365"/>
      <c r="AA40" s="1983" t="s">
        <v>545</v>
      </c>
      <c r="AB40" s="1983" t="s">
        <v>546</v>
      </c>
      <c r="AC40" s="1489" t="s">
        <v>448</v>
      </c>
      <c r="AD40" s="2270" t="s">
        <v>449</v>
      </c>
      <c r="AE40" s="2271"/>
      <c r="AF40" s="2279"/>
      <c r="AG40" s="2366"/>
      <c r="AH40" s="2365"/>
      <c r="AI40" s="1983" t="s">
        <v>543</v>
      </c>
      <c r="AJ40" s="1983" t="s">
        <v>544</v>
      </c>
      <c r="AK40" s="2365"/>
      <c r="AL40" s="1983" t="s">
        <v>545</v>
      </c>
      <c r="AM40" s="1983" t="s">
        <v>546</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548</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548</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260</v>
      </c>
      <c r="B47" s="1363" t="s">
        <v>261</v>
      </c>
      <c r="C47" s="1363" t="s">
        <v>262</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548</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548</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548</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CA308-94F8-26BA-3668-202F992626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511</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45777.38216435185</v>
      </c>
      <c r="W32" s="2264"/>
      <c r="X32" s="2264"/>
      <c r="Y32" s="2264"/>
      <c r="Z32" s="2264"/>
      <c r="AA32" s="2264"/>
      <c r="AB32" s="2264"/>
      <c r="AC32" s="326"/>
      <c r="AD32" s="2264" t="str">
        <f>IF(TITLE_DATE_PR_CHANGE="",IF(TITLE_DATE_PR="","",TITLE_DATE_PR),TITLE_DATE_PR_CHANGE)</f>
        <v>45777.38216435185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395</v>
      </c>
      <c r="W33" s="2251"/>
      <c r="X33" s="2251"/>
      <c r="Y33" s="2251"/>
      <c r="Z33" s="2251"/>
      <c r="AA33" s="2251"/>
      <c r="AB33" s="2251"/>
      <c r="AC33" s="326"/>
      <c r="AD33" s="2251" t="str">
        <f>IF(TITLE_NUMBER_PR_CHANGE="",IF(TITLE_NUMBER_PR="","",TITLE_NUMBER_PR),TITLE_NUMBER_PR_CHANGE)</f>
        <v>395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45777.38216435185</v>
      </c>
      <c r="W36" s="2264"/>
      <c r="X36" s="2264"/>
      <c r="Y36" s="2264"/>
      <c r="Z36" s="2264"/>
      <c r="AA36" s="2264"/>
      <c r="AB36" s="2264"/>
      <c r="AC36" s="326"/>
      <c r="AD36" s="2264" t="str">
        <f>IF(TITLE_DATE_PR_CHANGE="",IF(TITLE_DATE_PR="","",TITLE_DATE_PR),TITLE_DATE_PR_CHANGE)</f>
        <v>45777.38216435185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395</v>
      </c>
      <c r="W37" s="2251"/>
      <c r="X37" s="2251"/>
      <c r="Y37" s="2251"/>
      <c r="Z37" s="2251"/>
      <c r="AA37" s="2251"/>
      <c r="AB37" s="2251"/>
      <c r="AC37" s="326"/>
      <c r="AD37" s="2251" t="str">
        <f>IF(TITLE_NUMBER_PR_CHANGE="",IF(TITLE_NUMBER_PR="","",TITLE_NUMBER_PR),TITLE_NUMBER_PR_CHANGE)</f>
        <v>395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87</v>
      </c>
      <c r="T41" s="2209" t="s">
        <v>512</v>
      </c>
      <c r="U41" s="301"/>
      <c r="V41" s="2274" t="s">
        <v>431</v>
      </c>
      <c r="W41" s="2275"/>
      <c r="X41" s="2275"/>
      <c r="Y41" s="2275"/>
      <c r="Z41" s="2275"/>
      <c r="AA41" s="2275"/>
      <c r="AB41" s="2276"/>
      <c r="AC41" s="2277" t="s">
        <v>432</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549</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B6BA2-7698-FF08-18A8-52A1F688A5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"Водоканал"</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87</v>
      </c>
      <c r="F29" s="1653" t="s">
        <v>306</v>
      </c>
      <c r="G29" s="1653" t="s">
        <v>571</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557</v>
      </c>
      <c r="H32" s="557"/>
      <c r="I32" s="557"/>
      <c r="J32" s="289" t="str">
        <f>FHD_NOTE_P_3</f>
        <v/>
      </c>
      <c r="K32" s="1636" t="str">
        <f>IF((LEN(E32)-LEN(SUBSTITUTE(E32,".","")))/LEN(".")=1,"p","")</f>
        <v>p</v>
      </c>
      <c r="AF32" s="1631">
        <v>11</v>
      </c>
    </row>
    <row customHeight="1" ht="11.25" hidden="1">
      <c r="A33" s="2371" t="s">
        <v>573</v>
      </c>
      <c r="D33" s="1638"/>
      <c r="E33" s="546" t="str">
        <f>FHD_NUM_P_4</f>
        <v/>
      </c>
      <c r="F33" s="1524" t="str">
        <f>FHD_P_4</f>
        <v/>
      </c>
      <c r="G33" s="1878" t="s">
        <v>557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578</v>
      </c>
      <c r="C47" s="1636"/>
      <c r="D47" s="575"/>
      <c r="E47" s="546" t="str">
        <f>FHD_NUM_P_11</f>
        <v/>
      </c>
      <c r="F47" s="1524" t="str">
        <f>FHD_P_11</f>
        <v/>
      </c>
      <c r="G47" s="1878" t="s">
        <v>557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579</v>
      </c>
      <c r="C48" s="1636"/>
      <c r="D48" s="1638"/>
      <c r="E48" s="546" t="str">
        <f>FHD_NUM_P_12</f>
        <v>2.3</v>
      </c>
      <c r="F48" s="1524" t="str">
        <f>FHD_P_12</f>
        <v>Расходы на химические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581</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583</v>
      </c>
      <c r="C72" s="1636"/>
      <c r="D72" s="1638"/>
      <c r="E72" s="546" t="str">
        <f>FHD_NUM_P_34</f>
        <v/>
      </c>
      <c r="F72" s="1880" t="str">
        <f>FHD_P_34</f>
        <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584</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585</v>
      </c>
      <c r="C82" s="735"/>
      <c r="D82" s="733"/>
      <c r="E82" s="546" t="str">
        <f>FHD_NUM_P_44</f>
        <v>7</v>
      </c>
      <c r="F82" s="1880" t="str">
        <f>FHD_P_44</f>
        <v>Объём поднятой воды</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586</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hidden="1">
      <c r="A99" s="2371" t="s">
        <v>590</v>
      </c>
      <c r="C99" s="1636"/>
      <c r="D99" s="1638"/>
      <c r="E99" s="546" t="str">
        <f>FHD_NUM_P_61</f>
        <v/>
      </c>
      <c r="F99" s="1880" t="str">
        <f>FHD_P_61</f>
        <v/>
      </c>
      <c r="G99" s="1878" t="s">
        <v>561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591</v>
      </c>
      <c r="G101" s="572"/>
      <c r="H101" s="573"/>
      <c r="I101" s="573"/>
      <c r="J101" s="1004" t="s">
        <v>592</v>
      </c>
      <c r="K101" s="543"/>
      <c r="AF101" s="1631">
        <v>0</v>
      </c>
    </row>
    <row s="1366" customFormat="1" customHeight="1" ht="18.75" hidden="1">
      <c r="A102" s="2371"/>
      <c r="C102" s="1636"/>
      <c r="D102" s="1638"/>
      <c r="E102" s="546" t="str">
        <f>FHD_NUM_P_62</f>
        <v/>
      </c>
      <c r="F102" s="1880" t="str">
        <f>FHD_P_62</f>
        <v/>
      </c>
      <c r="G102" s="1877" t="s">
        <v>561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593</v>
      </c>
      <c r="D104" s="1638"/>
      <c r="E104" s="546" t="str">
        <f>FHD_NUM_P_64</f>
        <v/>
      </c>
      <c r="F104" s="1880" t="str">
        <f>FHD_P_64</f>
        <v/>
      </c>
      <c r="G104" s="1877" t="s">
        <v>588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hidden="1">
      <c r="A113" s="989" t="s">
        <v>596</v>
      </c>
      <c r="D113" s="1638"/>
      <c r="E113" s="546" t="str">
        <f>FHD_NUM_P_73</f>
        <v/>
      </c>
      <c r="F113" s="1880" t="str">
        <f>FHD_P_73</f>
        <v/>
      </c>
      <c r="G113" s="970" t="s">
        <v>595</v>
      </c>
      <c r="H113" s="968"/>
      <c r="I113" s="968"/>
      <c r="J113" s="289" t="str">
        <f>FHD_NOTE_P_73</f>
        <v/>
      </c>
      <c r="K113" s="543"/>
      <c r="AF113" s="1631">
        <v>0</v>
      </c>
    </row>
    <row customHeight="1" ht="33.75">
      <c r="A114" s="989" t="s">
        <v>597</v>
      </c>
      <c r="D114" s="1638"/>
      <c r="E114" s="546" t="str">
        <f>FHD_NUM_P_74</f>
        <v>13</v>
      </c>
      <c r="F114" s="1880" t="str">
        <f>FHD_P_74</f>
        <v>Удельный расход электрической энергии на подачу воды в сеть</v>
      </c>
      <c r="G114" s="1876" t="s">
        <v>598</v>
      </c>
      <c r="H114" s="577"/>
      <c r="I114" s="577"/>
      <c r="J114" s="289" t="str">
        <f>FHD_NOTE_P_74</f>
        <v/>
      </c>
      <c r="K114" s="543"/>
      <c r="AF114" s="1631">
        <v>0</v>
      </c>
    </row>
    <row s="1635" customFormat="1" customHeight="1" ht="18.75">
      <c r="A115" s="2373" t="s">
        <v>599</v>
      </c>
      <c r="B115" s="910"/>
      <c r="C115" s="735"/>
      <c r="D115" s="733"/>
      <c r="E115" s="546" t="str">
        <f>FHD_NUM_P_75</f>
        <v>14</v>
      </c>
      <c r="F115" s="1880" t="str">
        <f>FHD_P_75</f>
        <v>Расход воды на собственные нужды, в том числе:</v>
      </c>
      <c r="G115" s="1876" t="s">
        <v>563</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563</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563</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602</v>
      </c>
      <c r="D120" s="1638"/>
      <c r="E120" s="546" t="str">
        <f>FHD_NUM_P_78</f>
        <v/>
      </c>
      <c r="F120" s="1880" t="str">
        <f>FHD_P_78</f>
        <v/>
      </c>
      <c r="G120" s="1877" t="s">
        <v>565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591</v>
      </c>
      <c r="G122" s="572"/>
      <c r="H122" s="573"/>
      <c r="I122" s="573"/>
      <c r="J122" s="1004" t="s">
        <v>603</v>
      </c>
      <c r="K122" s="543"/>
      <c r="AF122" s="1631">
        <v>0</v>
      </c>
    </row>
    <row customHeight="1" ht="22.5" hidden="1">
      <c r="A123" s="2371"/>
      <c r="D123" s="1638"/>
      <c r="E123" s="546" t="str">
        <f>FHD_NUM_P_79</f>
        <v/>
      </c>
      <c r="F123" s="1880" t="str">
        <f>FHD_P_79</f>
        <v/>
      </c>
      <c r="G123" s="1878" t="s">
        <v>567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591</v>
      </c>
      <c r="G125" s="572"/>
      <c r="H125" s="573"/>
      <c r="I125" s="573"/>
      <c r="J125" s="1004" t="s">
        <v>604</v>
      </c>
      <c r="K125" s="543"/>
      <c r="AF125" s="1631">
        <v>0</v>
      </c>
    </row>
    <row customHeight="1" ht="22.5" hidden="1">
      <c r="A126" s="2371"/>
      <c r="D126" s="1638"/>
      <c r="E126" s="546" t="str">
        <f>FHD_NUM_P_80</f>
        <v/>
      </c>
      <c r="F126" s="1880" t="str">
        <f>FHD_P_80</f>
        <v/>
      </c>
      <c r="G126" s="1878" t="s">
        <v>605</v>
      </c>
      <c r="H126" s="557"/>
      <c r="I126" s="557"/>
      <c r="J126" s="289" t="str">
        <f>FHD_NOTE_P_80</f>
        <v/>
      </c>
      <c r="K126" s="543"/>
      <c r="AF126" s="1631">
        <v>0</v>
      </c>
    </row>
    <row customHeight="1" ht="18.75" hidden="1">
      <c r="A127" s="2371"/>
      <c r="D127" s="1638"/>
      <c r="E127" s="546" t="str">
        <f>FHD_NUM_P_81</f>
        <v/>
      </c>
      <c r="F127" s="1880" t="str">
        <f>FHD_P_81</f>
        <v/>
      </c>
      <c r="G127" s="1878" t="s">
        <v>606</v>
      </c>
      <c r="H127" s="557"/>
      <c r="I127" s="557"/>
      <c r="J127" s="289" t="str">
        <f>FHD_NOTE_P_81</f>
        <v/>
      </c>
      <c r="K127" s="543"/>
      <c r="AF127" s="1631">
        <v>0</v>
      </c>
    </row>
    <row customHeight="1" ht="18.75" hidden="1">
      <c r="A128" s="2371"/>
      <c r="C128" s="1636" t="s">
        <v>593</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593</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593</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34077-6408-FDB8-1708-6489BBCBD34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"Водоканал"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87</v>
      </c>
      <c r="E10" s="2127" t="s">
        <v>87</v>
      </c>
      <c r="F10" s="2127"/>
      <c r="G10" s="521" t="s">
        <v>306</v>
      </c>
      <c r="H10" s="2127" t="s">
        <v>87</v>
      </c>
      <c r="I10" s="2127"/>
      <c r="J10" s="521" t="s">
        <v>607</v>
      </c>
      <c r="K10" s="521" t="s">
        <v>608</v>
      </c>
      <c r="L10" s="2127" t="s">
        <v>87</v>
      </c>
      <c r="M10" s="2127"/>
      <c r="N10" s="521" t="s">
        <v>609</v>
      </c>
      <c r="O10" s="521" t="s">
        <v>610</v>
      </c>
      <c r="P10" s="521" t="s">
        <v>611</v>
      </c>
      <c r="Q10" s="521" t="s">
        <v>612</v>
      </c>
      <c r="R10" s="521" t="s">
        <v>613</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B1158-ACB8-F2CE-4BED-0F437F71FF6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ООО "Водоканал"</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625</v>
      </c>
      <c r="I10" s="711"/>
      <c r="J10" s="2367" t="s">
        <v>104</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304</v>
      </c>
      <c r="J13" s="2370"/>
      <c r="K13" s="2370"/>
      <c r="L13" s="2027"/>
      <c r="M13" s="2067"/>
      <c r="O13" s="2127"/>
      <c r="AK13" s="1631">
        <v>11</v>
      </c>
    </row>
    <row customHeight="1" ht="24">
      <c r="I14" s="2020" t="s">
        <v>87</v>
      </c>
      <c r="J14" s="2020" t="s">
        <v>306</v>
      </c>
      <c r="K14" s="2020" t="s">
        <v>571</v>
      </c>
      <c r="L14" s="2060" t="s">
        <v>307</v>
      </c>
      <c r="M14" s="2061" t="s">
        <v>307</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310</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310</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FA1B8-87CD-FE79-98D8-F708AB6BDA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490</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ООО "Водоканал"</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623</v>
      </c>
      <c r="F9" s="2051" t="s">
        <v>629</v>
      </c>
      <c r="H9" s="376"/>
      <c r="I9" s="2025" t="s">
        <v>87</v>
      </c>
      <c r="J9" s="2026" t="s">
        <v>306</v>
      </c>
      <c r="K9" s="2064" t="s">
        <v>571</v>
      </c>
      <c r="L9" s="2065" t="s">
        <v>307</v>
      </c>
      <c r="M9" s="2389"/>
      <c r="W9" s="1631">
        <v>34</v>
      </c>
    </row>
    <row customHeight="1" ht="35.699999999999996">
      <c r="B10" s="2053" t="s">
        <v>695</v>
      </c>
      <c r="C10" s="2053" t="s">
        <v>696</v>
      </c>
      <c r="D10" s="2052" t="s">
        <v>632</v>
      </c>
      <c r="E10" s="2056" t="s">
        <v>633</v>
      </c>
      <c r="F10" s="2056" t="s">
        <v>633</v>
      </c>
      <c r="H10" s="376"/>
      <c r="I10" s="2024" t="s">
        <v>108</v>
      </c>
      <c r="J10" s="1886" t="s">
        <v>697</v>
      </c>
      <c r="K10" s="2018" t="s">
        <v>310</v>
      </c>
      <c r="L10" s="818"/>
      <c r="M10" s="297" t="s">
        <v>698</v>
      </c>
      <c r="W10" s="1631">
        <v>34</v>
      </c>
    </row>
    <row customHeight="1" ht="50.25">
      <c r="B11" s="2053" t="s">
        <v>699</v>
      </c>
      <c r="C11" s="2053" t="s">
        <v>700</v>
      </c>
      <c r="D11" s="2052" t="s">
        <v>632</v>
      </c>
      <c r="E11" s="2056" t="s">
        <v>633</v>
      </c>
      <c r="F11" s="2056" t="s">
        <v>633</v>
      </c>
      <c r="H11" s="376"/>
      <c r="I11" s="2024" t="s">
        <v>109</v>
      </c>
      <c r="J11" s="1886" t="s">
        <v>701</v>
      </c>
      <c r="K11" s="2018" t="s">
        <v>310</v>
      </c>
      <c r="L11" s="818"/>
      <c r="M11" s="297" t="s">
        <v>698</v>
      </c>
      <c r="W11" s="1631">
        <v>48</v>
      </c>
    </row>
    <row customHeight="1" ht="48.29999999999999">
      <c r="B12" s="2053" t="s">
        <v>702</v>
      </c>
      <c r="C12" s="2053" t="s">
        <v>703</v>
      </c>
      <c r="D12" s="2052" t="s">
        <v>632</v>
      </c>
      <c r="E12" s="2056" t="s">
        <v>633</v>
      </c>
      <c r="F12" s="2056" t="s">
        <v>633</v>
      </c>
      <c r="H12" s="1688"/>
      <c r="I12" s="2024" t="s">
        <v>89</v>
      </c>
      <c r="J12" s="2031" t="s">
        <v>704</v>
      </c>
      <c r="K12" s="2018" t="s">
        <v>310</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69468-1618-B588-CB68-F154715232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ООО "Водоканал"</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87</v>
      </c>
      <c r="F14" s="1634" t="s">
        <v>306</v>
      </c>
      <c r="G14" s="1634" t="s">
        <v>571</v>
      </c>
      <c r="H14" s="1634" t="s">
        <v>307</v>
      </c>
      <c r="I14" s="1634" t="s">
        <v>307</v>
      </c>
      <c r="J14" s="2127"/>
      <c r="AF14" s="1631">
        <v>23</v>
      </c>
    </row>
    <row customHeight="1" ht="19.95">
      <c r="D15" s="1638"/>
      <c r="E15" s="1630" t="s">
        <v>108</v>
      </c>
      <c r="F15" s="707" t="s">
        <v>709</v>
      </c>
      <c r="G15" s="1646" t="s">
        <v>557</v>
      </c>
      <c r="H15" s="557"/>
      <c r="I15" s="557"/>
      <c r="J15" s="289" t="s">
        <v>710</v>
      </c>
      <c r="K15" s="543" t="s">
        <v>635</v>
      </c>
      <c r="AF15" s="1631">
        <v>19</v>
      </c>
    </row>
    <row customHeight="1" ht="35.699999999999996">
      <c r="D16" s="1638"/>
      <c r="E16" s="1630" t="s">
        <v>109</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311</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314</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89</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110</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6EE55-5C71-BD9E-4738-040D9A8F613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ООО "Водоканал"</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87</v>
      </c>
      <c r="F14" s="1660" t="s">
        <v>306</v>
      </c>
      <c r="G14" s="1660" t="s">
        <v>571</v>
      </c>
      <c r="H14" s="1660" t="s">
        <v>307</v>
      </c>
      <c r="I14" s="1660" t="s">
        <v>307</v>
      </c>
      <c r="J14" s="2127"/>
      <c r="AF14" s="1631">
        <v>23</v>
      </c>
    </row>
    <row customHeight="1" ht="19.95">
      <c r="D15" s="1638"/>
      <c r="E15" s="1630" t="s">
        <v>108</v>
      </c>
      <c r="F15" s="707" t="s">
        <v>780</v>
      </c>
      <c r="G15" s="1657" t="s">
        <v>557</v>
      </c>
      <c r="H15" s="557"/>
      <c r="I15" s="557"/>
      <c r="J15" s="289" t="s">
        <v>781</v>
      </c>
      <c r="K15" s="543" t="s">
        <v>635</v>
      </c>
      <c r="AF15" s="1631">
        <v>19</v>
      </c>
    </row>
    <row customHeight="1" ht="24">
      <c r="D16" s="1638"/>
      <c r="E16" s="1630" t="s">
        <v>109</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311</v>
      </c>
      <c r="F20" s="1667" t="s">
        <v>788</v>
      </c>
      <c r="G20" s="1654" t="s">
        <v>557</v>
      </c>
      <c r="H20" s="557"/>
      <c r="I20" s="557"/>
      <c r="J20" s="289"/>
      <c r="K20" s="543"/>
      <c r="AF20" s="1631">
        <v>34</v>
      </c>
    </row>
    <row customHeight="1" ht="48.29999999999999">
      <c r="D21" s="1638"/>
      <c r="E21" s="1664" t="s">
        <v>314</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110</v>
      </c>
      <c r="F35" s="1661" t="s">
        <v>634</v>
      </c>
      <c r="G35" s="1657" t="s">
        <v>310</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737E9-6775-6B58-7198-3ED62DF677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"Водоканал"</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87</v>
      </c>
      <c r="E11" s="705" t="s">
        <v>811</v>
      </c>
      <c r="F11" s="705" t="s">
        <v>571</v>
      </c>
      <c r="G11" s="465" t="s">
        <v>307</v>
      </c>
      <c r="H11" s="465" t="s">
        <v>394</v>
      </c>
      <c r="I11" s="807" t="s">
        <v>307</v>
      </c>
      <c r="J11" s="808" t="s">
        <v>394</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812</v>
      </c>
      <c r="D13" s="953" t="s">
        <v>108</v>
      </c>
      <c r="E13" s="279" t="s">
        <v>813</v>
      </c>
      <c r="F13" s="660" t="s">
        <v>814</v>
      </c>
      <c r="G13" s="557"/>
      <c r="H13" s="661"/>
      <c r="I13" s="557"/>
      <c r="J13" s="661"/>
      <c r="K13" s="289" t="s">
        <v>815</v>
      </c>
      <c r="L13" s="720"/>
      <c r="X13" s="505">
        <v>0</v>
      </c>
    </row>
    <row customHeight="1" ht="22.5" hidden="1">
      <c r="A14" s="2392"/>
      <c r="D14" s="539" t="s">
        <v>109</v>
      </c>
      <c r="E14" s="279" t="s">
        <v>816</v>
      </c>
      <c r="F14" s="660" t="s">
        <v>817</v>
      </c>
      <c r="G14" s="557"/>
      <c r="H14" s="662"/>
      <c r="I14" s="557"/>
      <c r="J14" s="662"/>
      <c r="K14" s="289" t="s">
        <v>818</v>
      </c>
      <c r="L14" s="720"/>
      <c r="X14" s="505">
        <v>0</v>
      </c>
    </row>
    <row s="1635" customFormat="1" customHeight="1" ht="78.75" hidden="1">
      <c r="A15" s="2392"/>
      <c r="B15" s="511"/>
      <c r="D15" s="953" t="s">
        <v>89</v>
      </c>
      <c r="E15" s="707" t="s">
        <v>819</v>
      </c>
      <c r="F15" s="950" t="s">
        <v>310</v>
      </c>
      <c r="G15" s="950" t="s">
        <v>310</v>
      </c>
      <c r="H15" s="106"/>
      <c r="I15" s="950" t="s">
        <v>310</v>
      </c>
      <c r="J15" s="106"/>
      <c r="K15" s="289" t="s">
        <v>820</v>
      </c>
      <c r="L15" s="720"/>
      <c r="X15" s="758">
        <v>0</v>
      </c>
    </row>
    <row s="1635" customFormat="1" customHeight="1" ht="22.5" hidden="1">
      <c r="A16" s="2392"/>
      <c r="B16" s="511"/>
      <c r="D16" s="953" t="s">
        <v>328</v>
      </c>
      <c r="E16" s="954" t="s">
        <v>821</v>
      </c>
      <c r="F16" s="950" t="s">
        <v>822</v>
      </c>
      <c r="G16" s="817"/>
      <c r="H16" s="106"/>
      <c r="I16" s="817"/>
      <c r="J16" s="106"/>
      <c r="K16" s="289"/>
      <c r="L16" s="720"/>
      <c r="X16" s="758">
        <v>0</v>
      </c>
    </row>
    <row s="1635" customFormat="1" customHeight="1" ht="22.5" hidden="1">
      <c r="A17" s="2392"/>
      <c r="B17" s="511"/>
      <c r="D17" s="953" t="s">
        <v>336</v>
      </c>
      <c r="E17" s="954" t="s">
        <v>823</v>
      </c>
      <c r="F17" s="950" t="s">
        <v>824</v>
      </c>
      <c r="G17" s="817"/>
      <c r="H17" s="106"/>
      <c r="I17" s="817"/>
      <c r="J17" s="106"/>
      <c r="K17" s="289"/>
      <c r="L17" s="720"/>
      <c r="X17" s="758">
        <v>0</v>
      </c>
    </row>
    <row s="1635" customFormat="1" customHeight="1" ht="33.75" hidden="1">
      <c r="A18" s="2392"/>
      <c r="B18" s="511"/>
      <c r="D18" s="953" t="s">
        <v>338</v>
      </c>
      <c r="E18" s="954" t="s">
        <v>825</v>
      </c>
      <c r="F18" s="950" t="s">
        <v>576</v>
      </c>
      <c r="G18" s="680"/>
      <c r="H18" s="106"/>
      <c r="I18" s="680"/>
      <c r="J18" s="106"/>
      <c r="K18" s="289"/>
      <c r="L18" s="720"/>
      <c r="X18" s="758">
        <v>0</v>
      </c>
    </row>
    <row customHeight="1" ht="101.25" hidden="1">
      <c r="A19" s="2392"/>
      <c r="D19" s="953" t="s">
        <v>90</v>
      </c>
      <c r="E19" s="279" t="s">
        <v>826</v>
      </c>
      <c r="F19" s="660" t="s">
        <v>551</v>
      </c>
      <c r="G19" s="663"/>
      <c r="H19" s="662"/>
      <c r="I19" s="955"/>
      <c r="J19" s="662"/>
      <c r="K19" s="289" t="s">
        <v>827</v>
      </c>
      <c r="L19" s="720"/>
      <c r="X19" s="505">
        <v>0</v>
      </c>
    </row>
    <row s="1635" customFormat="1" customHeight="1" ht="18.75" hidden="1">
      <c r="A20" s="2392"/>
      <c r="C20" s="956"/>
      <c r="D20" s="953" t="s">
        <v>758</v>
      </c>
      <c r="E20" s="954" t="s">
        <v>828</v>
      </c>
      <c r="F20" s="950" t="s">
        <v>310</v>
      </c>
      <c r="G20" s="950" t="s">
        <v>310</v>
      </c>
      <c r="H20" s="949" t="s">
        <v>310</v>
      </c>
      <c r="I20" s="950" t="s">
        <v>310</v>
      </c>
      <c r="J20" s="949" t="s">
        <v>310</v>
      </c>
      <c r="K20" s="948"/>
      <c r="L20" s="720"/>
      <c r="W20" s="675"/>
      <c r="X20" s="758">
        <v>0</v>
      </c>
    </row>
    <row s="1635" customFormat="1" customHeight="1" ht="33.75" hidden="1">
      <c r="A21" s="2392"/>
      <c r="C21" s="956"/>
      <c r="D21" s="953" t="s">
        <v>761</v>
      </c>
      <c r="E21" s="576" t="s">
        <v>829</v>
      </c>
      <c r="F21" s="950" t="s">
        <v>830</v>
      </c>
      <c r="G21" s="680"/>
      <c r="H21" s="106"/>
      <c r="I21" s="680"/>
      <c r="J21" s="106"/>
      <c r="K21" s="948"/>
      <c r="L21" s="720"/>
      <c r="W21" s="675"/>
      <c r="X21" s="758">
        <v>0</v>
      </c>
    </row>
    <row s="1635" customFormat="1" customHeight="1" ht="33.75" hidden="1">
      <c r="A22" s="2392"/>
      <c r="C22" s="956"/>
      <c r="D22" s="953" t="s">
        <v>764</v>
      </c>
      <c r="E22" s="576" t="s">
        <v>831</v>
      </c>
      <c r="F22" s="950" t="s">
        <v>832</v>
      </c>
      <c r="G22" s="680"/>
      <c r="H22" s="106"/>
      <c r="I22" s="680"/>
      <c r="J22" s="106"/>
      <c r="K22" s="948"/>
      <c r="L22" s="720"/>
      <c r="W22" s="675"/>
      <c r="X22" s="758">
        <v>0</v>
      </c>
    </row>
    <row s="1635" customFormat="1" customHeight="1" ht="22.5" hidden="1">
      <c r="A23" s="2392"/>
      <c r="C23" s="956"/>
      <c r="D23" s="953" t="s">
        <v>800</v>
      </c>
      <c r="E23" s="954" t="s">
        <v>833</v>
      </c>
      <c r="F23" s="950" t="s">
        <v>310</v>
      </c>
      <c r="G23" s="950" t="s">
        <v>310</v>
      </c>
      <c r="H23" s="949" t="s">
        <v>310</v>
      </c>
      <c r="I23" s="950" t="s">
        <v>310</v>
      </c>
      <c r="J23" s="949" t="s">
        <v>310</v>
      </c>
      <c r="K23" s="948"/>
      <c r="L23" s="720"/>
      <c r="W23" s="675"/>
      <c r="X23" s="758">
        <v>0</v>
      </c>
    </row>
    <row s="1635" customFormat="1" customHeight="1" ht="22.5" hidden="1">
      <c r="A24" s="2392"/>
      <c r="C24" s="956"/>
      <c r="D24" s="953" t="s">
        <v>834</v>
      </c>
      <c r="E24" s="576" t="s">
        <v>835</v>
      </c>
      <c r="F24" s="950" t="s">
        <v>836</v>
      </c>
      <c r="G24" s="680"/>
      <c r="H24" s="686"/>
      <c r="I24" s="680"/>
      <c r="J24" s="686"/>
      <c r="K24" s="948"/>
      <c r="L24" s="720"/>
      <c r="W24" s="675"/>
      <c r="X24" s="758">
        <v>0</v>
      </c>
    </row>
    <row s="1635" customFormat="1" customHeight="1" ht="22.5" hidden="1">
      <c r="A25" s="2392"/>
      <c r="C25" s="956"/>
      <c r="D25" s="953" t="s">
        <v>837</v>
      </c>
      <c r="E25" s="576" t="s">
        <v>838</v>
      </c>
      <c r="F25" s="950" t="s">
        <v>310</v>
      </c>
      <c r="G25" s="950" t="s">
        <v>310</v>
      </c>
      <c r="H25" s="949" t="s">
        <v>310</v>
      </c>
      <c r="I25" s="950" t="s">
        <v>310</v>
      </c>
      <c r="J25" s="949" t="s">
        <v>310</v>
      </c>
      <c r="K25" s="948"/>
      <c r="L25" s="720"/>
      <c r="W25" s="675"/>
      <c r="X25" s="758">
        <v>0</v>
      </c>
    </row>
    <row s="1635" customFormat="1" customHeight="1" ht="18.75" hidden="1">
      <c r="A26" s="2392"/>
      <c r="C26" s="956"/>
      <c r="D26" s="953" t="s">
        <v>839</v>
      </c>
      <c r="E26" s="553" t="s">
        <v>840</v>
      </c>
      <c r="F26" s="950" t="s">
        <v>841</v>
      </c>
      <c r="G26" s="680"/>
      <c r="H26" s="686"/>
      <c r="I26" s="680"/>
      <c r="J26" s="686"/>
      <c r="K26" s="948"/>
      <c r="L26" s="720"/>
      <c r="W26" s="675"/>
      <c r="X26" s="758">
        <v>0</v>
      </c>
    </row>
    <row s="1635" customFormat="1" customHeight="1" ht="18.75" hidden="1">
      <c r="A27" s="2392"/>
      <c r="C27" s="956"/>
      <c r="D27" s="953" t="s">
        <v>842</v>
      </c>
      <c r="E27" s="553" t="s">
        <v>843</v>
      </c>
      <c r="F27" s="950" t="s">
        <v>844</v>
      </c>
      <c r="G27" s="680"/>
      <c r="H27" s="686"/>
      <c r="I27" s="680"/>
      <c r="J27" s="686"/>
      <c r="K27" s="948"/>
      <c r="L27" s="720"/>
      <c r="W27" s="675"/>
      <c r="X27" s="758">
        <v>0</v>
      </c>
    </row>
    <row s="1635" customFormat="1" customHeight="1" ht="18.75" hidden="1">
      <c r="A28" s="2392"/>
      <c r="C28" s="956"/>
      <c r="D28" s="953" t="s">
        <v>845</v>
      </c>
      <c r="E28" s="576" t="s">
        <v>846</v>
      </c>
      <c r="F28" s="950" t="s">
        <v>310</v>
      </c>
      <c r="G28" s="950" t="s">
        <v>310</v>
      </c>
      <c r="H28" s="949" t="s">
        <v>310</v>
      </c>
      <c r="I28" s="950" t="s">
        <v>310</v>
      </c>
      <c r="J28" s="949" t="s">
        <v>310</v>
      </c>
      <c r="K28" s="948"/>
      <c r="L28" s="720"/>
      <c r="W28" s="675"/>
      <c r="X28" s="758">
        <v>0</v>
      </c>
    </row>
    <row s="1635" customFormat="1" customHeight="1" ht="18.75" hidden="1">
      <c r="A29" s="2392"/>
      <c r="C29" s="956"/>
      <c r="D29" s="953" t="s">
        <v>847</v>
      </c>
      <c r="E29" s="553" t="s">
        <v>840</v>
      </c>
      <c r="F29" s="950" t="s">
        <v>848</v>
      </c>
      <c r="G29" s="680"/>
      <c r="H29" s="686"/>
      <c r="I29" s="680"/>
      <c r="J29" s="686"/>
      <c r="K29" s="948"/>
      <c r="L29" s="720"/>
      <c r="W29" s="675"/>
      <c r="X29" s="758">
        <v>0</v>
      </c>
    </row>
    <row s="1635" customFormat="1" customHeight="1" ht="18.75" hidden="1">
      <c r="A30" s="2392"/>
      <c r="C30" s="956"/>
      <c r="D30" s="953" t="s">
        <v>849</v>
      </c>
      <c r="E30" s="553" t="s">
        <v>850</v>
      </c>
      <c r="F30" s="950" t="s">
        <v>851</v>
      </c>
      <c r="G30" s="680"/>
      <c r="H30" s="686"/>
      <c r="I30" s="680"/>
      <c r="J30" s="686"/>
      <c r="K30" s="948"/>
      <c r="L30" s="720"/>
      <c r="W30" s="675"/>
      <c r="X30" s="758">
        <v>0</v>
      </c>
    </row>
    <row customHeight="1" ht="126.75" hidden="1">
      <c r="A31" s="2392"/>
      <c r="D31" s="953" t="s">
        <v>110</v>
      </c>
      <c r="E31" s="279" t="s">
        <v>852</v>
      </c>
      <c r="F31" s="660" t="s">
        <v>563</v>
      </c>
      <c r="G31" s="557"/>
      <c r="H31" s="662"/>
      <c r="I31" s="557"/>
      <c r="J31" s="662"/>
      <c r="K31" s="289" t="s">
        <v>853</v>
      </c>
      <c r="L31" s="720"/>
      <c r="X31" s="505">
        <v>0</v>
      </c>
    </row>
    <row customHeight="1" ht="56.25" hidden="1">
      <c r="A32" s="2392"/>
      <c r="D32" s="953" t="s">
        <v>91</v>
      </c>
      <c r="E32" s="279" t="s">
        <v>854</v>
      </c>
      <c r="F32" s="539" t="s">
        <v>824</v>
      </c>
      <c r="G32" s="557"/>
      <c r="H32" s="662"/>
      <c r="I32" s="557"/>
      <c r="J32" s="662"/>
      <c r="K32" s="289" t="s">
        <v>855</v>
      </c>
      <c r="L32" s="720"/>
      <c r="X32" s="505">
        <v>0</v>
      </c>
    </row>
    <row customHeight="1" ht="11.25" hidden="1">
      <c r="A33" s="2392"/>
      <c r="E33" s="664"/>
      <c r="F33" s="181"/>
      <c r="G33" s="181"/>
      <c r="H33" s="181"/>
      <c r="I33" s="181"/>
      <c r="J33" s="181"/>
      <c r="K33" s="181"/>
      <c r="X33" s="505">
        <v>0</v>
      </c>
    </row>
    <row customHeight="1" ht="12.75" hidden="1">
      <c r="A34" s="2392"/>
      <c r="D34" s="65">
        <v>1</v>
      </c>
      <c r="E34" s="335" t="s">
        <v>856</v>
      </c>
      <c r="X34" s="505">
        <v>0</v>
      </c>
    </row>
    <row customHeight="1" ht="11.25" hidden="1">
      <c r="A35" s="2392"/>
      <c r="D35" s="369"/>
      <c r="E35" s="335" t="s">
        <v>857</v>
      </c>
      <c r="X35" s="505">
        <v>0</v>
      </c>
    </row>
    <row s="1635" customFormat="1" customHeight="1" ht="11.549999999999999">
      <c r="A36" s="1033"/>
      <c r="B36" s="518"/>
      <c r="D36" s="1034"/>
      <c r="E36" s="1035"/>
      <c r="X36" s="509">
        <v>11</v>
      </c>
    </row>
    <row s="1635" customFormat="1" customHeight="1" ht="22.5">
      <c r="A37" s="2392" t="s">
        <v>858</v>
      </c>
      <c r="B37" s="511"/>
      <c r="D37" s="953">
        <v>1</v>
      </c>
      <c r="E37" s="707" t="s">
        <v>859</v>
      </c>
      <c r="F37" s="660" t="s">
        <v>814</v>
      </c>
      <c r="G37" s="557"/>
      <c r="H37" s="519"/>
      <c r="I37" s="557"/>
      <c r="J37" s="519"/>
      <c r="K37" s="289" t="s">
        <v>860</v>
      </c>
      <c r="X37" s="758">
        <v>0</v>
      </c>
    </row>
    <row s="1635" customFormat="1" customHeight="1" ht="22.5">
      <c r="A38" s="2392"/>
      <c r="B38" s="511"/>
      <c r="D38" s="669" t="s">
        <v>109</v>
      </c>
      <c r="E38" s="1032" t="s">
        <v>861</v>
      </c>
      <c r="F38" s="1036" t="s">
        <v>551</v>
      </c>
      <c r="G38" s="1036" t="s">
        <v>551</v>
      </c>
      <c r="H38" s="1030"/>
      <c r="I38" s="1036" t="s">
        <v>551</v>
      </c>
      <c r="J38" s="1030"/>
      <c r="K38" s="1031"/>
      <c r="X38" s="758">
        <v>0</v>
      </c>
    </row>
    <row s="1635" customFormat="1" customHeight="1" ht="33.75">
      <c r="A39" s="2392"/>
      <c r="B39" s="511"/>
      <c r="D39" s="665" t="s">
        <v>716</v>
      </c>
      <c r="E39" s="723" t="s">
        <v>862</v>
      </c>
      <c r="F39" s="660" t="s">
        <v>863</v>
      </c>
      <c r="G39" s="668"/>
      <c r="H39" s="1023"/>
      <c r="I39" s="668"/>
      <c r="J39" s="1023"/>
      <c r="K39" s="289" t="s">
        <v>864</v>
      </c>
      <c r="X39" s="758">
        <v>0</v>
      </c>
    </row>
    <row s="1635" customFormat="1" customHeight="1" ht="33.75">
      <c r="A40" s="2392"/>
      <c r="B40" s="511"/>
      <c r="D40" s="665" t="s">
        <v>719</v>
      </c>
      <c r="E40" s="723" t="s">
        <v>865</v>
      </c>
      <c r="F40" s="1027" t="s">
        <v>866</v>
      </c>
      <c r="G40" s="741"/>
      <c r="H40" s="1023"/>
      <c r="I40" s="741"/>
      <c r="J40" s="1023"/>
      <c r="K40" s="289" t="s">
        <v>867</v>
      </c>
      <c r="X40" s="758">
        <v>0</v>
      </c>
    </row>
    <row s="1635" customFormat="1" customHeight="1" ht="22.5">
      <c r="A41" s="2392"/>
      <c r="B41" s="511"/>
      <c r="D41" s="665" t="s">
        <v>89</v>
      </c>
      <c r="E41" s="722" t="s">
        <v>868</v>
      </c>
      <c r="F41" s="660" t="s">
        <v>551</v>
      </c>
      <c r="G41" s="660" t="s">
        <v>551</v>
      </c>
      <c r="H41" s="1024"/>
      <c r="I41" s="660" t="s">
        <v>551</v>
      </c>
      <c r="J41" s="1024"/>
      <c r="K41" s="302"/>
      <c r="X41" s="758">
        <v>0</v>
      </c>
    </row>
    <row s="1635" customFormat="1" customHeight="1" ht="45">
      <c r="A42" s="2392"/>
      <c r="B42" s="511"/>
      <c r="D42" s="665" t="s">
        <v>328</v>
      </c>
      <c r="E42" s="723" t="s">
        <v>869</v>
      </c>
      <c r="F42" s="660" t="s">
        <v>563</v>
      </c>
      <c r="G42" s="557"/>
      <c r="H42" s="1024"/>
      <c r="I42" s="557"/>
      <c r="J42" s="1024"/>
      <c r="K42" s="302" t="s">
        <v>870</v>
      </c>
      <c r="X42" s="758">
        <v>0</v>
      </c>
    </row>
    <row s="1635" customFormat="1" customHeight="1" ht="45">
      <c r="A43" s="2392"/>
      <c r="B43" s="511"/>
      <c r="D43" s="665" t="s">
        <v>336</v>
      </c>
      <c r="E43" s="667" t="s">
        <v>871</v>
      </c>
      <c r="F43" s="1028" t="s">
        <v>563</v>
      </c>
      <c r="G43" s="742"/>
      <c r="H43" s="1023"/>
      <c r="I43" s="742"/>
      <c r="J43" s="1023"/>
      <c r="K43" s="302" t="s">
        <v>872</v>
      </c>
      <c r="X43" s="758">
        <v>0</v>
      </c>
    </row>
    <row s="1635" customFormat="1" customHeight="1" ht="11.25">
      <c r="A44" s="2392"/>
      <c r="B44" s="511"/>
      <c r="D44" s="665" t="s">
        <v>90</v>
      </c>
      <c r="E44" s="666" t="s">
        <v>873</v>
      </c>
      <c r="F44" s="660" t="s">
        <v>863</v>
      </c>
      <c r="G44" s="668"/>
      <c r="H44" s="1023"/>
      <c r="I44" s="668"/>
      <c r="J44" s="1023"/>
      <c r="K44" s="289"/>
      <c r="X44" s="758">
        <v>0</v>
      </c>
    </row>
    <row s="1635" customFormat="1" customHeight="1" ht="11.25">
      <c r="A45" s="2392"/>
      <c r="B45" s="511"/>
      <c r="D45" s="665" t="s">
        <v>758</v>
      </c>
      <c r="E45" s="667" t="s">
        <v>874</v>
      </c>
      <c r="F45" s="660" t="s">
        <v>863</v>
      </c>
      <c r="G45" s="668"/>
      <c r="H45" s="1023"/>
      <c r="I45" s="668"/>
      <c r="J45" s="1023"/>
      <c r="K45" s="289"/>
      <c r="X45" s="758">
        <v>0</v>
      </c>
    </row>
    <row s="1635" customFormat="1" customHeight="1" ht="11.25">
      <c r="A46" s="2392"/>
      <c r="B46" s="511"/>
      <c r="D46" s="665" t="s">
        <v>800</v>
      </c>
      <c r="E46" s="667" t="s">
        <v>875</v>
      </c>
      <c r="F46" s="660" t="s">
        <v>863</v>
      </c>
      <c r="G46" s="668"/>
      <c r="H46" s="1023"/>
      <c r="I46" s="668"/>
      <c r="J46" s="1023"/>
      <c r="K46" s="289"/>
      <c r="X46" s="758">
        <v>0</v>
      </c>
    </row>
    <row s="1635" customFormat="1" customHeight="1" ht="11.25">
      <c r="A47" s="2392"/>
      <c r="B47" s="511"/>
      <c r="D47" s="665" t="s">
        <v>803</v>
      </c>
      <c r="E47" s="667" t="s">
        <v>876</v>
      </c>
      <c r="F47" s="660" t="s">
        <v>863</v>
      </c>
      <c r="G47" s="668"/>
      <c r="H47" s="1023"/>
      <c r="I47" s="668"/>
      <c r="J47" s="1023"/>
      <c r="K47" s="289"/>
      <c r="X47" s="758">
        <v>0</v>
      </c>
    </row>
    <row s="1635" customFormat="1" customHeight="1" ht="11.25">
      <c r="A48" s="2392"/>
      <c r="B48" s="511"/>
      <c r="D48" s="665" t="s">
        <v>877</v>
      </c>
      <c r="E48" s="671" t="s">
        <v>878</v>
      </c>
      <c r="F48" s="660" t="s">
        <v>863</v>
      </c>
      <c r="G48" s="668"/>
      <c r="H48" s="1023"/>
      <c r="I48" s="668"/>
      <c r="J48" s="1023"/>
      <c r="K48" s="289"/>
      <c r="X48" s="758">
        <v>0</v>
      </c>
    </row>
    <row s="1635" customFormat="1" customHeight="1" ht="11.25">
      <c r="A49" s="2392"/>
      <c r="B49" s="511"/>
      <c r="D49" s="665" t="s">
        <v>879</v>
      </c>
      <c r="E49" s="671" t="s">
        <v>880</v>
      </c>
      <c r="F49" s="660" t="s">
        <v>863</v>
      </c>
      <c r="G49" s="668"/>
      <c r="H49" s="1023"/>
      <c r="I49" s="668"/>
      <c r="J49" s="1023"/>
      <c r="K49" s="289"/>
      <c r="X49" s="758">
        <v>0</v>
      </c>
    </row>
    <row s="1635" customFormat="1" customHeight="1" ht="11.25">
      <c r="A50" s="2392"/>
      <c r="B50" s="511"/>
      <c r="D50" s="665" t="s">
        <v>881</v>
      </c>
      <c r="E50" s="667" t="s">
        <v>882</v>
      </c>
      <c r="F50" s="660" t="s">
        <v>863</v>
      </c>
      <c r="G50" s="668"/>
      <c r="H50" s="1023"/>
      <c r="I50" s="668"/>
      <c r="J50" s="1023"/>
      <c r="K50" s="289"/>
      <c r="X50" s="758">
        <v>0</v>
      </c>
    </row>
    <row s="1635" customFormat="1" customHeight="1" ht="11.25">
      <c r="A51" s="2392"/>
      <c r="B51" s="511"/>
      <c r="D51" s="665" t="s">
        <v>883</v>
      </c>
      <c r="E51" s="667" t="s">
        <v>884</v>
      </c>
      <c r="F51" s="660" t="s">
        <v>863</v>
      </c>
      <c r="G51" s="668"/>
      <c r="H51" s="1023"/>
      <c r="I51" s="668"/>
      <c r="J51" s="1023"/>
      <c r="K51" s="289"/>
      <c r="X51" s="758">
        <v>0</v>
      </c>
    </row>
    <row s="1635" customFormat="1" customHeight="1" ht="45">
      <c r="A52" s="2392"/>
      <c r="B52" s="511"/>
      <c r="D52" s="665" t="s">
        <v>110</v>
      </c>
      <c r="E52" s="666" t="s">
        <v>885</v>
      </c>
      <c r="F52" s="660" t="s">
        <v>863</v>
      </c>
      <c r="G52" s="668"/>
      <c r="H52" s="1023"/>
      <c r="I52" s="668"/>
      <c r="J52" s="1023"/>
      <c r="K52" s="289"/>
      <c r="X52" s="758">
        <v>0</v>
      </c>
    </row>
    <row s="1635" customFormat="1" customHeight="1" ht="11.25">
      <c r="A53" s="2392"/>
      <c r="B53" s="511"/>
      <c r="D53" s="665" t="s">
        <v>317</v>
      </c>
      <c r="E53" s="667" t="s">
        <v>874</v>
      </c>
      <c r="F53" s="660" t="s">
        <v>863</v>
      </c>
      <c r="G53" s="668"/>
      <c r="H53" s="1023"/>
      <c r="I53" s="668"/>
      <c r="J53" s="1023"/>
      <c r="K53" s="289"/>
      <c r="X53" s="758">
        <v>0</v>
      </c>
    </row>
    <row s="1635" customFormat="1" customHeight="1" ht="11.25">
      <c r="A54" s="2392"/>
      <c r="B54" s="511"/>
      <c r="D54" s="665" t="s">
        <v>886</v>
      </c>
      <c r="E54" s="667" t="s">
        <v>875</v>
      </c>
      <c r="F54" s="660" t="s">
        <v>863</v>
      </c>
      <c r="G54" s="668"/>
      <c r="H54" s="1023"/>
      <c r="I54" s="668"/>
      <c r="J54" s="1023"/>
      <c r="K54" s="289"/>
      <c r="X54" s="758">
        <v>0</v>
      </c>
    </row>
    <row s="1635" customFormat="1" customHeight="1" ht="11.25">
      <c r="A55" s="2392"/>
      <c r="B55" s="511"/>
      <c r="D55" s="665" t="s">
        <v>887</v>
      </c>
      <c r="E55" s="667" t="s">
        <v>876</v>
      </c>
      <c r="F55" s="660" t="s">
        <v>863</v>
      </c>
      <c r="G55" s="668"/>
      <c r="H55" s="1023"/>
      <c r="I55" s="668"/>
      <c r="J55" s="1023"/>
      <c r="K55" s="289"/>
      <c r="X55" s="758">
        <v>0</v>
      </c>
    </row>
    <row s="1635" customFormat="1" customHeight="1" ht="11.25">
      <c r="A56" s="2392"/>
      <c r="B56" s="511"/>
      <c r="D56" s="665" t="s">
        <v>888</v>
      </c>
      <c r="E56" s="671" t="s">
        <v>878</v>
      </c>
      <c r="F56" s="660" t="s">
        <v>863</v>
      </c>
      <c r="G56" s="668"/>
      <c r="H56" s="1023"/>
      <c r="I56" s="668"/>
      <c r="J56" s="1023"/>
      <c r="K56" s="289"/>
      <c r="X56" s="758">
        <v>0</v>
      </c>
    </row>
    <row s="1635" customFormat="1" customHeight="1" ht="11.25">
      <c r="A57" s="2392"/>
      <c r="B57" s="511"/>
      <c r="D57" s="665" t="s">
        <v>889</v>
      </c>
      <c r="E57" s="671" t="s">
        <v>880</v>
      </c>
      <c r="F57" s="660" t="s">
        <v>863</v>
      </c>
      <c r="G57" s="668"/>
      <c r="H57" s="1023"/>
      <c r="I57" s="668"/>
      <c r="J57" s="1023"/>
      <c r="K57" s="289"/>
      <c r="X57" s="758">
        <v>0</v>
      </c>
    </row>
    <row s="1635" customFormat="1" customHeight="1" ht="11.25">
      <c r="A58" s="2392"/>
      <c r="B58" s="511"/>
      <c r="D58" s="665" t="s">
        <v>890</v>
      </c>
      <c r="E58" s="667" t="s">
        <v>882</v>
      </c>
      <c r="F58" s="660" t="s">
        <v>863</v>
      </c>
      <c r="G58" s="668"/>
      <c r="H58" s="1023"/>
      <c r="I58" s="668"/>
      <c r="J58" s="1023"/>
      <c r="K58" s="289"/>
      <c r="X58" s="758">
        <v>0</v>
      </c>
    </row>
    <row s="1635" customFormat="1" customHeight="1" ht="11.25">
      <c r="A59" s="2392"/>
      <c r="B59" s="511"/>
      <c r="D59" s="665" t="s">
        <v>891</v>
      </c>
      <c r="E59" s="667" t="s">
        <v>884</v>
      </c>
      <c r="F59" s="660" t="s">
        <v>863</v>
      </c>
      <c r="G59" s="668"/>
      <c r="H59" s="1023"/>
      <c r="I59" s="668"/>
      <c r="J59" s="1023"/>
      <c r="K59" s="289"/>
      <c r="X59" s="758">
        <v>0</v>
      </c>
    </row>
    <row s="1635" customFormat="1" customHeight="1" ht="33.75">
      <c r="A60" s="2392"/>
      <c r="B60" s="511"/>
      <c r="D60" s="665" t="s">
        <v>91</v>
      </c>
      <c r="E60" s="666" t="s">
        <v>892</v>
      </c>
      <c r="F60" s="721" t="s">
        <v>563</v>
      </c>
      <c r="G60" s="742"/>
      <c r="H60" s="1023"/>
      <c r="I60" s="742"/>
      <c r="J60" s="1023"/>
      <c r="K60" s="302" t="s">
        <v>893</v>
      </c>
      <c r="X60" s="758">
        <v>0</v>
      </c>
    </row>
    <row s="1635" customFormat="1" customHeight="1" ht="33.75">
      <c r="A61" s="2392"/>
      <c r="B61" s="511"/>
      <c r="D61" s="665" t="s">
        <v>92</v>
      </c>
      <c r="E61" s="666" t="s">
        <v>894</v>
      </c>
      <c r="F61" s="726" t="s">
        <v>824</v>
      </c>
      <c r="G61" s="668"/>
      <c r="H61" s="1023"/>
      <c r="I61" s="668"/>
      <c r="J61" s="1023"/>
      <c r="K61" s="289"/>
      <c r="X61" s="758">
        <v>0</v>
      </c>
    </row>
    <row s="1635" customFormat="1" customHeight="1" ht="22.5">
      <c r="A62" s="2392"/>
      <c r="B62" s="511" t="s">
        <v>593</v>
      </c>
      <c r="D62" s="665" t="s">
        <v>111</v>
      </c>
      <c r="E62" s="666" t="s">
        <v>895</v>
      </c>
      <c r="F62" s="726" t="s">
        <v>310</v>
      </c>
      <c r="G62" s="382"/>
      <c r="H62" s="1023"/>
      <c r="I62" s="382"/>
      <c r="J62" s="1023"/>
      <c r="K62" s="289" t="s">
        <v>636</v>
      </c>
      <c r="X62" s="758">
        <v>0</v>
      </c>
    </row>
    <row s="1635" customFormat="1" customHeight="1" ht="45">
      <c r="A63" s="2392"/>
      <c r="B63" s="511" t="s">
        <v>593</v>
      </c>
      <c r="D63" s="665" t="s">
        <v>896</v>
      </c>
      <c r="E63" s="667" t="s">
        <v>897</v>
      </c>
      <c r="F63" s="721" t="s">
        <v>310</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109</v>
      </c>
      <c r="E66" s="707" t="s">
        <v>901</v>
      </c>
      <c r="F66" s="660" t="s">
        <v>551</v>
      </c>
      <c r="G66" s="660" t="s">
        <v>551</v>
      </c>
      <c r="H66" s="519"/>
      <c r="I66" s="660" t="s">
        <v>551</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311</v>
      </c>
      <c r="E68" s="954" t="s">
        <v>903</v>
      </c>
      <c r="F68" s="660" t="s">
        <v>866</v>
      </c>
      <c r="G68" s="727"/>
      <c r="H68" s="519"/>
      <c r="I68" s="727"/>
      <c r="J68" s="519"/>
      <c r="K68" s="289"/>
      <c r="X68" s="758">
        <v>0</v>
      </c>
    </row>
    <row s="1635" customFormat="1" customHeight="1" ht="22.5" hidden="1">
      <c r="A69" s="2392"/>
      <c r="B69" s="511"/>
      <c r="D69" s="743" t="s">
        <v>314</v>
      </c>
      <c r="E69" s="954" t="s">
        <v>904</v>
      </c>
      <c r="F69" s="721" t="s">
        <v>563</v>
      </c>
      <c r="G69" s="742"/>
      <c r="H69" s="519"/>
      <c r="I69" s="742"/>
      <c r="J69" s="519"/>
      <c r="K69" s="289"/>
      <c r="X69" s="758">
        <v>0</v>
      </c>
    </row>
    <row s="1635" customFormat="1" customHeight="1" ht="22.5" hidden="1">
      <c r="A70" s="2392"/>
      <c r="B70" s="511"/>
      <c r="D70" s="743" t="s">
        <v>733</v>
      </c>
      <c r="E70" s="954" t="s">
        <v>905</v>
      </c>
      <c r="F70" s="721" t="s">
        <v>563</v>
      </c>
      <c r="G70" s="742"/>
      <c r="H70" s="519"/>
      <c r="I70" s="742"/>
      <c r="J70" s="519"/>
      <c r="K70" s="289"/>
      <c r="X70" s="758">
        <v>0</v>
      </c>
    </row>
    <row s="1635" customFormat="1" customHeight="1" ht="22.5" hidden="1">
      <c r="A71" s="2392"/>
      <c r="B71" s="511"/>
      <c r="D71" s="665" t="s">
        <v>89</v>
      </c>
      <c r="E71" s="666" t="s">
        <v>906</v>
      </c>
      <c r="F71" s="660" t="s">
        <v>866</v>
      </c>
      <c r="G71" s="557"/>
      <c r="H71" s="1030"/>
      <c r="I71" s="557"/>
      <c r="J71" s="1030"/>
      <c r="K71" s="302"/>
      <c r="X71" s="758">
        <v>0</v>
      </c>
    </row>
    <row s="1635" customFormat="1" customHeight="1" ht="56.25" hidden="1">
      <c r="A72" s="2392"/>
      <c r="B72" s="511"/>
      <c r="D72" s="665" t="s">
        <v>90</v>
      </c>
      <c r="E72" s="666" t="s">
        <v>907</v>
      </c>
      <c r="F72" s="721" t="s">
        <v>563</v>
      </c>
      <c r="G72" s="742"/>
      <c r="H72" s="1023"/>
      <c r="I72" s="742"/>
      <c r="J72" s="1023"/>
      <c r="K72" s="302"/>
      <c r="X72" s="758">
        <v>0</v>
      </c>
    </row>
    <row s="1635" customFormat="1" customHeight="1" ht="33.75" hidden="1">
      <c r="A73" s="2392"/>
      <c r="B73" s="511"/>
      <c r="D73" s="665" t="s">
        <v>110</v>
      </c>
      <c r="E73" s="666" t="s">
        <v>908</v>
      </c>
      <c r="F73" s="726" t="s">
        <v>824</v>
      </c>
      <c r="G73" s="668"/>
      <c r="H73" s="1023"/>
      <c r="I73" s="668"/>
      <c r="J73" s="1023"/>
      <c r="K73" s="289"/>
      <c r="X73" s="758">
        <v>0</v>
      </c>
    </row>
    <row s="1635" customFormat="1" customHeight="1" ht="22.5" hidden="1">
      <c r="A74" s="2392"/>
      <c r="B74" s="511" t="s">
        <v>593</v>
      </c>
      <c r="D74" s="665" t="s">
        <v>91</v>
      </c>
      <c r="E74" s="666" t="s">
        <v>909</v>
      </c>
      <c r="F74" s="726" t="s">
        <v>310</v>
      </c>
      <c r="G74" s="382"/>
      <c r="H74" s="1023"/>
      <c r="I74" s="382"/>
      <c r="J74" s="1023"/>
      <c r="K74" s="289" t="s">
        <v>636</v>
      </c>
      <c r="X74" s="758">
        <v>0</v>
      </c>
    </row>
    <row s="1635" customFormat="1" customHeight="1" ht="45" hidden="1">
      <c r="A75" s="2392"/>
      <c r="B75" s="511" t="s">
        <v>593</v>
      </c>
      <c r="D75" s="665" t="s">
        <v>657</v>
      </c>
      <c r="E75" s="667" t="s">
        <v>910</v>
      </c>
      <c r="F75" s="721" t="s">
        <v>310</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109</v>
      </c>
      <c r="E78" s="666" t="s">
        <v>914</v>
      </c>
      <c r="F78" s="721" t="s">
        <v>814</v>
      </c>
      <c r="G78" s="724"/>
      <c r="H78" s="1023"/>
      <c r="I78" s="724"/>
      <c r="J78" s="1023"/>
      <c r="K78" s="289" t="s">
        <v>915</v>
      </c>
      <c r="X78" s="758">
        <v>0</v>
      </c>
    </row>
    <row s="1635" customFormat="1" customHeight="1" ht="22.5" hidden="1">
      <c r="A79" s="2392"/>
      <c r="B79" s="511"/>
      <c r="D79" s="665" t="s">
        <v>89</v>
      </c>
      <c r="E79" s="722" t="s">
        <v>916</v>
      </c>
      <c r="F79" s="660" t="s">
        <v>863</v>
      </c>
      <c r="G79" s="724"/>
      <c r="H79" s="1023"/>
      <c r="I79" s="724"/>
      <c r="J79" s="1023"/>
      <c r="K79" s="289" t="s">
        <v>917</v>
      </c>
      <c r="X79" s="758">
        <v>0</v>
      </c>
    </row>
    <row s="1635" customFormat="1" customHeight="1" ht="11.25" hidden="1">
      <c r="A80" s="2392"/>
      <c r="B80" s="511"/>
      <c r="D80" s="665" t="s">
        <v>328</v>
      </c>
      <c r="E80" s="723" t="s">
        <v>918</v>
      </c>
      <c r="F80" s="660" t="s">
        <v>863</v>
      </c>
      <c r="G80" s="724"/>
      <c r="H80" s="1023"/>
      <c r="I80" s="724"/>
      <c r="J80" s="1023"/>
      <c r="K80" s="289"/>
      <c r="X80" s="758">
        <v>0</v>
      </c>
    </row>
    <row s="1635" customFormat="1" customHeight="1" ht="11.25" hidden="1">
      <c r="A81" s="2392"/>
      <c r="B81" s="511"/>
      <c r="D81" s="665" t="s">
        <v>336</v>
      </c>
      <c r="E81" s="723" t="s">
        <v>919</v>
      </c>
      <c r="F81" s="660" t="s">
        <v>863</v>
      </c>
      <c r="G81" s="724"/>
      <c r="H81" s="1023"/>
      <c r="I81" s="724"/>
      <c r="J81" s="1023"/>
      <c r="K81" s="289"/>
      <c r="X81" s="758">
        <v>0</v>
      </c>
    </row>
    <row s="1635" customFormat="1" customHeight="1" ht="11.25" hidden="1">
      <c r="A82" s="2392"/>
      <c r="B82" s="511"/>
      <c r="D82" s="665" t="s">
        <v>338</v>
      </c>
      <c r="E82" s="723" t="s">
        <v>920</v>
      </c>
      <c r="F82" s="660" t="s">
        <v>863</v>
      </c>
      <c r="G82" s="724"/>
      <c r="H82" s="1023"/>
      <c r="I82" s="724"/>
      <c r="J82" s="1023"/>
      <c r="K82" s="289"/>
      <c r="X82" s="758">
        <v>0</v>
      </c>
    </row>
    <row s="1635" customFormat="1" customHeight="1" ht="11.25" hidden="1">
      <c r="A83" s="2392"/>
      <c r="B83" s="511"/>
      <c r="D83" s="665" t="s">
        <v>340</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90</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110</v>
      </c>
      <c r="E95" s="666" t="s">
        <v>932</v>
      </c>
      <c r="F95" s="725" t="s">
        <v>563</v>
      </c>
      <c r="G95" s="727"/>
      <c r="H95" s="1023"/>
      <c r="I95" s="727"/>
      <c r="J95" s="1023"/>
      <c r="K95" s="289" t="s">
        <v>933</v>
      </c>
      <c r="X95" s="758">
        <v>0</v>
      </c>
    </row>
    <row s="1635" customFormat="1" customHeight="1" ht="33.75" hidden="1">
      <c r="A96" s="2392"/>
      <c r="B96" s="511"/>
      <c r="D96" s="665" t="s">
        <v>91</v>
      </c>
      <c r="E96" s="666" t="s">
        <v>934</v>
      </c>
      <c r="F96" s="726" t="s">
        <v>824</v>
      </c>
      <c r="G96" s="728"/>
      <c r="H96" s="1023"/>
      <c r="I96" s="728"/>
      <c r="J96" s="1023"/>
      <c r="K96" s="289"/>
      <c r="X96" s="758">
        <v>0</v>
      </c>
    </row>
    <row s="1635" customFormat="1" customHeight="1" ht="22.5" hidden="1">
      <c r="A97" s="2392"/>
      <c r="B97" s="511" t="s">
        <v>593</v>
      </c>
      <c r="D97" s="665" t="s">
        <v>92</v>
      </c>
      <c r="E97" s="666" t="s">
        <v>935</v>
      </c>
      <c r="F97" s="726" t="s">
        <v>310</v>
      </c>
      <c r="G97" s="385"/>
      <c r="H97" s="1023"/>
      <c r="I97" s="385"/>
      <c r="J97" s="1023"/>
      <c r="K97" s="289" t="s">
        <v>636</v>
      </c>
      <c r="X97" s="758">
        <v>0</v>
      </c>
    </row>
    <row s="1635" customFormat="1" customHeight="1" ht="45" hidden="1">
      <c r="A98" s="2392"/>
      <c r="B98" s="511" t="s">
        <v>593</v>
      </c>
      <c r="D98" s="665" t="s">
        <v>936</v>
      </c>
      <c r="E98" s="667" t="s">
        <v>937</v>
      </c>
      <c r="F98" s="721" t="s">
        <v>310</v>
      </c>
      <c r="G98" s="385"/>
      <c r="H98" s="1023"/>
      <c r="I98" s="385"/>
      <c r="J98" s="1023"/>
      <c r="K98" s="289" t="s">
        <v>636</v>
      </c>
      <c r="X98" s="758">
        <v>0</v>
      </c>
    </row>
    <row s="1635" customFormat="1" customHeight="1" ht="95.25" hidden="1">
      <c r="A99" s="2392"/>
      <c r="B99" s="511" t="s">
        <v>593</v>
      </c>
      <c r="D99" s="665" t="s">
        <v>111</v>
      </c>
      <c r="E99" s="666" t="s">
        <v>938</v>
      </c>
      <c r="F99" s="721" t="s">
        <v>310</v>
      </c>
      <c r="G99" s="385"/>
      <c r="H99" s="1023"/>
      <c r="I99" s="385"/>
      <c r="J99" s="1023"/>
      <c r="K99" s="289" t="s">
        <v>636</v>
      </c>
      <c r="X99" s="758">
        <v>0</v>
      </c>
    </row>
    <row s="1635" customFormat="1" customHeight="1" ht="22.5" hidden="1">
      <c r="A100" s="2392"/>
      <c r="B100" s="511" t="s">
        <v>593</v>
      </c>
      <c r="D100" s="665" t="s">
        <v>147</v>
      </c>
      <c r="E100" s="666" t="s">
        <v>939</v>
      </c>
      <c r="F100" s="721" t="s">
        <v>310</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90162-8856-8358-BAE8-8D785B1B881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490</v>
      </c>
      <c r="D3" s="689" t="str">
        <f>B3&amp;".1"</f>
        <v>.1</v>
      </c>
      <c r="E3" s="690" t="s">
        <v>940</v>
      </c>
      <c r="F3" s="691" t="s">
        <v>310</v>
      </c>
      <c r="G3" s="686"/>
      <c r="H3" s="401"/>
      <c r="I3" s="686"/>
      <c r="J3" s="401"/>
      <c r="K3" s="289" t="s">
        <v>941</v>
      </c>
      <c r="V3" s="505">
        <v>0</v>
      </c>
    </row>
    <row customHeight="1" ht="15" hidden="1">
      <c r="A4" s="505"/>
      <c r="B4" s="2397"/>
      <c r="C4" s="2398"/>
      <c r="D4" s="689" t="str">
        <f>B3&amp;".2"</f>
        <v>.2</v>
      </c>
      <c r="E4" s="690" t="s">
        <v>942</v>
      </c>
      <c r="F4" s="691" t="s">
        <v>310</v>
      </c>
      <c r="G4" s="1738" t="s">
        <v>28</v>
      </c>
      <c r="H4" s="401"/>
      <c r="I4" s="1738" t="s">
        <v>28</v>
      </c>
      <c r="J4" s="401"/>
      <c r="K4" s="289" t="s">
        <v>943</v>
      </c>
      <c r="V4" s="505">
        <v>0</v>
      </c>
    </row>
    <row s="1366" customFormat="1" customHeight="1" ht="15" hidden="1">
      <c r="C5" s="672"/>
      <c r="U5" s="420"/>
      <c r="V5" s="417">
        <v>0</v>
      </c>
    </row>
    <row customHeight="1" ht="22.5" hidden="1">
      <c r="A6" s="505"/>
      <c r="B6" s="2397"/>
      <c r="C6" s="2398" t="s">
        <v>490</v>
      </c>
      <c r="D6" s="689" t="str">
        <f>B6&amp;".1"</f>
        <v>.1</v>
      </c>
      <c r="E6" s="690" t="s">
        <v>944</v>
      </c>
      <c r="F6" s="691" t="s">
        <v>310</v>
      </c>
      <c r="G6" s="686"/>
      <c r="H6" s="401"/>
      <c r="I6" s="686"/>
      <c r="J6" s="401"/>
      <c r="K6" s="289" t="s">
        <v>945</v>
      </c>
      <c r="V6" s="505">
        <v>0</v>
      </c>
    </row>
    <row customHeight="1" ht="15" hidden="1">
      <c r="A7" s="505"/>
      <c r="B7" s="2397"/>
      <c r="C7" s="2398"/>
      <c r="D7" s="689" t="str">
        <f>B6&amp;".2"</f>
        <v>.2</v>
      </c>
      <c r="E7" s="690" t="s">
        <v>942</v>
      </c>
      <c r="F7" s="691" t="s">
        <v>310</v>
      </c>
      <c r="G7" s="1738" t="s">
        <v>28</v>
      </c>
      <c r="H7" s="401"/>
      <c r="I7" s="1738" t="s">
        <v>28</v>
      </c>
      <c r="J7" s="401"/>
      <c r="K7" s="289" t="s">
        <v>943</v>
      </c>
      <c r="V7" s="505">
        <v>0</v>
      </c>
    </row>
    <row s="1366" customFormat="1" customHeight="1" ht="15" hidden="1">
      <c r="C8" s="672"/>
      <c r="U8" s="420"/>
      <c r="V8" s="417">
        <v>0</v>
      </c>
    </row>
    <row customHeight="1" ht="22.5" hidden="1">
      <c r="A9" s="505"/>
      <c r="B9" s="2397"/>
      <c r="C9" s="2398" t="s">
        <v>490</v>
      </c>
      <c r="D9" s="689" t="str">
        <f>B9&amp;".1"</f>
        <v>.1</v>
      </c>
      <c r="E9" s="690" t="s">
        <v>946</v>
      </c>
      <c r="F9" s="691" t="s">
        <v>310</v>
      </c>
      <c r="G9" s="697" t="s">
        <v>28</v>
      </c>
      <c r="H9" s="401" t="s">
        <v>28</v>
      </c>
      <c r="I9" s="697" t="s">
        <v>28</v>
      </c>
      <c r="J9" s="401" t="s">
        <v>28</v>
      </c>
      <c r="K9" s="289"/>
      <c r="V9" s="505">
        <v>0</v>
      </c>
    </row>
    <row customHeight="1" ht="15" hidden="1">
      <c r="A10" s="505"/>
      <c r="B10" s="2397"/>
      <c r="C10" s="2398"/>
      <c r="D10" s="689" t="str">
        <f>B9&amp;".2"</f>
        <v>.2</v>
      </c>
      <c r="E10" s="690" t="s">
        <v>947</v>
      </c>
      <c r="F10" s="691" t="s">
        <v>310</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310</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490</v>
      </c>
      <c r="D13" s="689" t="str">
        <f>B13&amp;".1"</f>
        <v>.1</v>
      </c>
      <c r="E13" s="690" t="s">
        <v>951</v>
      </c>
      <c r="F13" s="691" t="s">
        <v>310</v>
      </c>
      <c r="G13" s="697" t="s">
        <v>28</v>
      </c>
      <c r="H13" s="401" t="s">
        <v>28</v>
      </c>
      <c r="I13" s="697" t="s">
        <v>28</v>
      </c>
      <c r="J13" s="401" t="s">
        <v>28</v>
      </c>
      <c r="K13" s="289" t="s">
        <v>952</v>
      </c>
      <c r="V13" s="505">
        <v>0</v>
      </c>
    </row>
    <row customHeight="1" ht="15" hidden="1">
      <c r="B14" s="2397"/>
      <c r="C14" s="2398"/>
      <c r="D14" s="689" t="str">
        <f>B13&amp;".2"</f>
        <v>.2</v>
      </c>
      <c r="E14" s="690" t="s">
        <v>953</v>
      </c>
      <c r="F14" s="691" t="s">
        <v>310</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"Водоканал"</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87</v>
      </c>
      <c r="E30" s="760" t="s">
        <v>306</v>
      </c>
      <c r="F30" s="760" t="s">
        <v>571</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310</v>
      </c>
      <c r="G32" s="813" t="s">
        <v>310</v>
      </c>
      <c r="H32" s="813" t="s">
        <v>310</v>
      </c>
      <c r="I32" s="691" t="s">
        <v>310</v>
      </c>
      <c r="J32" s="691" t="s">
        <v>310</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310</v>
      </c>
      <c r="G34" s="820" t="s">
        <v>310</v>
      </c>
      <c r="H34" s="820" t="s">
        <v>310</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310</v>
      </c>
      <c r="G36" s="814" t="s">
        <v>961</v>
      </c>
      <c r="H36" s="813" t="s">
        <v>310</v>
      </c>
      <c r="I36" s="524" t="s">
        <v>961</v>
      </c>
      <c r="J36" s="691" t="s">
        <v>310</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310</v>
      </c>
      <c r="G38" s="814" t="s">
        <v>961</v>
      </c>
      <c r="H38" s="815" t="s">
        <v>310</v>
      </c>
      <c r="I38" s="524" t="s">
        <v>961</v>
      </c>
      <c r="J38" s="521" t="s">
        <v>310</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3651B-2538-1249-73E6-973C6D00A9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"Водоканал"</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88</v>
      </c>
      <c r="R10" s="915" t="s">
        <v>982</v>
      </c>
      <c r="S10" s="915" t="s">
        <v>983</v>
      </c>
      <c r="T10" s="916" t="s">
        <v>984</v>
      </c>
      <c r="U10" s="915" t="s">
        <v>88</v>
      </c>
      <c r="V10" s="915" t="s">
        <v>985</v>
      </c>
      <c r="W10" s="915" t="s">
        <v>983</v>
      </c>
      <c r="X10" s="916" t="s">
        <v>984</v>
      </c>
      <c r="Y10" s="301" t="s">
        <v>986</v>
      </c>
      <c r="Z10" s="2101" t="s">
        <v>87</v>
      </c>
      <c r="AA10" s="2103"/>
      <c r="AB10" s="1049" t="s">
        <v>987</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E553E-FAA8-7278-2538-5A4BC38D08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"Водоканал"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1011</v>
      </c>
      <c r="K12" s="2127"/>
      <c r="L12" s="2232"/>
      <c r="M12" s="2232"/>
      <c r="N12" s="2127"/>
      <c r="O12" s="2127"/>
      <c r="P12" s="2418"/>
      <c r="Q12" s="2418"/>
      <c r="R12" s="2418"/>
      <c r="S12" s="1134" t="s">
        <v>85</v>
      </c>
      <c r="T12" s="1134" t="s">
        <v>86</v>
      </c>
      <c r="U12" s="1134" t="s">
        <v>84</v>
      </c>
      <c r="V12" s="1134" t="s">
        <v>1012</v>
      </c>
      <c r="W12" s="1134" t="s">
        <v>84</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1E5F8-F6FE-739F-ADC8-AD8E3B940BB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"Водоканал"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311</v>
      </c>
      <c r="G30" s="1237" t="s">
        <v>1052</v>
      </c>
      <c r="H30" s="1236">
        <f>SUM(I30:J30)</f>
        <v>0</v>
      </c>
      <c r="I30" s="1235"/>
      <c r="J30" s="1225"/>
      <c r="K30" s="1234"/>
      <c r="W30" s="1155">
        <v>11</v>
      </c>
    </row>
    <row customHeight="1" ht="11.549999999999999">
      <c r="F31" s="1230" t="s">
        <v>314</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328</v>
      </c>
      <c r="G33" s="1237" t="s">
        <v>1055</v>
      </c>
      <c r="H33" s="1236">
        <f>SUM(I33:J33)</f>
        <v>0</v>
      </c>
      <c r="I33" s="1235"/>
      <c r="J33" s="1225"/>
      <c r="K33" s="1234"/>
      <c r="W33" s="1155">
        <v>46</v>
      </c>
    </row>
    <row customHeight="1" ht="11.549999999999999">
      <c r="F34" s="1230" t="s">
        <v>336</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108</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109</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311</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314</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809A8-D138-9A8A-6AA8-1FB0A2CC813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"Водоканал"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98E49-86E8-6571-1A18-16F6A54107C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490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"Водоканал"</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87</v>
      </c>
      <c r="E13" s="760" t="s">
        <v>306</v>
      </c>
      <c r="F13" s="760" t="s">
        <v>571</v>
      </c>
      <c r="G13" s="808" t="s">
        <v>307</v>
      </c>
      <c r="H13" s="754" t="s">
        <v>307</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1120</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1121</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C6B18-7008-C4B8-D751-945584A2BE9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"Водоканал"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87</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310</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310</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310</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109</v>
      </c>
      <c r="E23" s="197" t="s">
        <v>1127</v>
      </c>
      <c r="F23" s="1670" t="s">
        <v>310</v>
      </c>
      <c r="G23" s="345"/>
      <c r="I23" s="1624"/>
      <c r="J23" s="1624"/>
      <c r="Q23" s="1631">
        <v>0</v>
      </c>
    </row>
    <row s="1635" customFormat="1" customHeight="1" ht="14.25" hidden="1">
      <c r="A24" s="343"/>
      <c r="B24" s="1160"/>
      <c r="C24" s="376"/>
      <c r="D24" s="1673" t="s">
        <v>713</v>
      </c>
      <c r="E24" s="1672" t="s">
        <v>1128</v>
      </c>
      <c r="F24" s="1670" t="s">
        <v>310</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E36D8-E42F-EA88-7B33-9D58C781DA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490</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490</v>
      </c>
      <c r="D4" s="1673"/>
      <c r="E4" s="205" t="s">
        <v>1131</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490</v>
      </c>
      <c r="D6" s="1673"/>
      <c r="E6" s="206" t="s">
        <v>1132</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490</v>
      </c>
      <c r="D8" s="1673"/>
      <c r="E8" s="206" t="s">
        <v>1133</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490</v>
      </c>
      <c r="D10" s="1673"/>
      <c r="E10" s="206" t="s">
        <v>1134</v>
      </c>
      <c r="F10" s="1670"/>
      <c r="G10" s="1674"/>
      <c r="H10" s="1670" t="s">
        <v>310</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"Водоканал"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87</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310</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310</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328</v>
      </c>
      <c r="E26" s="199"/>
      <c r="F26" s="198"/>
      <c r="G26" s="198" t="s">
        <v>310</v>
      </c>
      <c r="H26" s="213"/>
      <c r="I26" s="2169" t="s">
        <v>1141</v>
      </c>
      <c r="M26" s="83">
        <v>14</v>
      </c>
    </row>
    <row customHeight="1" ht="15.75">
      <c r="A27" s="1683" t="s">
        <v>108</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758</v>
      </c>
      <c r="E29" s="205" t="s">
        <v>1131</v>
      </c>
      <c r="F29" s="198"/>
      <c r="G29" s="257"/>
      <c r="H29" s="198" t="s">
        <v>310</v>
      </c>
      <c r="I29" s="2169" t="s">
        <v>1142</v>
      </c>
      <c r="M29" s="83">
        <v>20</v>
      </c>
    </row>
    <row customHeight="1" ht="15.75">
      <c r="A30" s="1683" t="s">
        <v>109</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1143</v>
      </c>
      <c r="E33" s="206" t="s">
        <v>1132</v>
      </c>
      <c r="F33" s="198"/>
      <c r="G33" s="257"/>
      <c r="H33" s="198" t="s">
        <v>310</v>
      </c>
      <c r="I33" s="2169" t="s">
        <v>1144</v>
      </c>
      <c r="M33" s="83">
        <v>14</v>
      </c>
    </row>
    <row customHeight="1" ht="15.75">
      <c r="A34" s="1683" t="s">
        <v>89</v>
      </c>
      <c r="C34" s="96"/>
      <c r="D34" s="109"/>
      <c r="E34" s="204" t="s">
        <v>326</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1145</v>
      </c>
      <c r="E36" s="206" t="s">
        <v>1133</v>
      </c>
      <c r="F36" s="198"/>
      <c r="G36" s="257"/>
      <c r="H36" s="198" t="s">
        <v>310</v>
      </c>
      <c r="I36" s="2143" t="s">
        <v>1146</v>
      </c>
      <c r="M36" s="83">
        <v>14</v>
      </c>
    </row>
    <row customHeight="1" ht="15.75">
      <c r="A37" s="1683" t="s">
        <v>90</v>
      </c>
      <c r="C37" s="96"/>
      <c r="D37" s="109"/>
      <c r="E37" s="204" t="s">
        <v>326</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888</v>
      </c>
      <c r="E39" s="206" t="s">
        <v>1134</v>
      </c>
      <c r="F39" s="198"/>
      <c r="G39" s="207"/>
      <c r="H39" s="198" t="s">
        <v>310</v>
      </c>
      <c r="I39" s="2169" t="s">
        <v>1147</v>
      </c>
      <c r="L39" s="155" t="s">
        <v>1135</v>
      </c>
      <c r="M39" s="83">
        <v>14</v>
      </c>
    </row>
    <row customHeight="1" ht="15.75">
      <c r="A40" s="1683" t="s">
        <v>110</v>
      </c>
      <c r="C40" s="96"/>
      <c r="D40" s="109"/>
      <c r="E40" s="204" t="s">
        <v>326</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EC36D-D388-EF28-1C16-6EA1627CE819}" mc:Ignorable="x14ac xr xr2 xr3">
  <sheetPr>
    <tabColor theme="6" tint="0.4"/>
  </sheetPr>
  <dimension ref="A1:AH350"/>
  <sheetViews>
    <sheetView showGridLines="0" zoomScale="90" workbookViewId="0" tabSelected="1">
      <pane xSplit="7" ySplit="21" topLeftCell="J22" activePane="bottomRight" state="frozen"/>
      <selection pane="bottomLeft" activeCell="A22" sqref="A22"/>
      <selection pane="topRight" activeCell="H1" sqref="H1"/>
      <selection pane="bottomRight" activeCell="M116" sqref="M11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45777.38216435185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395</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87</v>
      </c>
      <c r="F20" s="2224" t="s">
        <v>121</v>
      </c>
      <c r="G20" s="2224" t="s">
        <v>122</v>
      </c>
      <c r="H20" s="2386" t="s">
        <v>1151</v>
      </c>
      <c r="I20" s="2387"/>
      <c r="J20" s="2433"/>
      <c r="K20" s="2224" t="s">
        <v>307</v>
      </c>
      <c r="L20" s="2224" t="s">
        <v>394</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питьевую воду</v>
      </c>
      <c r="H51" s="1862"/>
      <c r="I51" s="1739">
        <v>46023</v>
      </c>
      <c r="J51" s="1773">
        <v>47848</v>
      </c>
      <c r="K51" s="1865" t="s">
        <v>1155</v>
      </c>
      <c r="L51" s="1862" t="s">
        <v>310</v>
      </c>
      <c r="M51" s="2170"/>
      <c r="N51" s="334"/>
      <c r="O51" s="1624"/>
      <c r="P51" s="1624"/>
      <c r="AH51" s="1631">
        <v>0</v>
      </c>
    </row>
    <row s="1635" customFormat="1" customHeight="1" ht="18.75">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тариф на техническую воду</v>
      </c>
      <c r="H54" s="1862"/>
      <c r="I54" s="1739">
        <v>46023</v>
      </c>
      <c r="J54" s="1773">
        <v>47848</v>
      </c>
      <c r="K54" s="1865" t="s">
        <v>1155</v>
      </c>
      <c r="L54" s="1862" t="s">
        <v>310</v>
      </c>
      <c r="M54" s="2170"/>
      <c r="N54" s="334"/>
      <c r="O54" s="1624"/>
      <c r="P54" s="1624"/>
      <c r="AH54" s="1631">
        <v>0</v>
      </c>
    </row>
    <row s="1635" customFormat="1" customHeight="1" ht="18.75">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3623" t="s">
        <v>1156</v>
      </c>
      <c r="M85" s="345" t="s">
        <v>1157</v>
      </c>
      <c r="N85" s="334"/>
      <c r="AH85" s="374">
        <v>34</v>
      </c>
    </row>
    <row customHeight="1" ht="19.95">
      <c r="A86" s="1780"/>
      <c r="B86" s="1780"/>
      <c r="D86" s="376"/>
      <c r="E86" s="147" t="s">
        <v>89</v>
      </c>
      <c r="F86" s="2460" t="s">
        <v>1158</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тариф на питьевую воду</v>
      </c>
      <c r="H114" s="1862"/>
      <c r="I114" s="1739">
        <v>46023</v>
      </c>
      <c r="J114" s="1773">
        <v>46387</v>
      </c>
      <c r="K114" s="1778">
        <v>232290.11</v>
      </c>
      <c r="L114" s="1862" t="s">
        <v>310</v>
      </c>
      <c r="M114" s="341"/>
      <c r="N114" s="334"/>
      <c r="O114" s="1624"/>
      <c r="P114" s="1624"/>
      <c r="AH114" s="1631">
        <v>0</v>
      </c>
    </row>
    <row s="1635" customFormat="1" customHeight="1" ht="56.25">
      <c r="A115" s="1823"/>
      <c r="B115" s="1823"/>
      <c r="C115" s="1687"/>
      <c r="D115" s="344"/>
      <c r="E115" s="1031"/>
      <c r="F115" s="1031"/>
      <c r="G115" s="1031"/>
      <c r="H115" s="2577" t="s">
        <v>490</v>
      </c>
      <c r="I115" s="1739">
        <v>46388</v>
      </c>
      <c r="J115" s="1773">
        <v>46752</v>
      </c>
      <c r="K115" s="1778">
        <v>271779.68</v>
      </c>
      <c r="L115" s="2271" t="s">
        <v>310</v>
      </c>
      <c r="M115" s="2318"/>
      <c r="N115" s="618"/>
      <c r="O115" s="1624"/>
      <c r="P115" s="1624"/>
      <c r="Q115" s="1635"/>
      <c r="R115" s="1635"/>
      <c r="S115" s="1635"/>
      <c r="T115" s="1635"/>
      <c r="U115" s="1635"/>
      <c r="V115" s="1635"/>
      <c r="W115" s="1635"/>
      <c r="X115" s="1635"/>
      <c r="Y115" s="1635"/>
      <c r="Z115" s="1635"/>
      <c r="AA115" s="1635"/>
      <c r="AB115" s="1635"/>
      <c r="AC115" s="1635"/>
      <c r="AD115" s="1635"/>
      <c r="AE115" s="1635"/>
      <c r="AF115" s="1635"/>
      <c r="AG115" s="1635"/>
      <c r="AH115" s="1635">
        <v>0</v>
      </c>
    </row>
    <row s="1635" customFormat="1" customHeight="1" ht="56.25">
      <c r="A116" s="1823"/>
      <c r="B116" s="1823"/>
      <c r="C116" s="1687"/>
      <c r="D116" s="344"/>
      <c r="E116" s="1031"/>
      <c r="F116" s="1031"/>
      <c r="G116" s="1031"/>
      <c r="H116" s="2577" t="s">
        <v>490</v>
      </c>
      <c r="I116" s="1739">
        <v>46753</v>
      </c>
      <c r="J116" s="1773">
        <v>46753</v>
      </c>
      <c r="K116" s="1778">
        <v>283143.27</v>
      </c>
      <c r="L116" s="2271" t="s">
        <v>310</v>
      </c>
      <c r="M116" s="2318"/>
      <c r="N116" s="618"/>
      <c r="O116" s="1624"/>
      <c r="P116" s="1624"/>
      <c r="Q116" s="1635"/>
      <c r="R116" s="1635"/>
      <c r="S116" s="1635"/>
      <c r="T116" s="1635"/>
      <c r="U116" s="1635"/>
      <c r="V116" s="1635"/>
      <c r="W116" s="1635"/>
      <c r="X116" s="1635"/>
      <c r="Y116" s="1635"/>
      <c r="Z116" s="1635"/>
      <c r="AA116" s="1635"/>
      <c r="AB116" s="1635"/>
      <c r="AC116" s="1635"/>
      <c r="AD116" s="1635"/>
      <c r="AE116" s="1635"/>
      <c r="AF116" s="1635"/>
      <c r="AG116" s="1635"/>
      <c r="AH116" s="1635">
        <v>0</v>
      </c>
    </row>
    <row s="1635" customFormat="1" customHeight="1" ht="56.25">
      <c r="A117" s="1823"/>
      <c r="B117" s="1823"/>
      <c r="C117" s="1687"/>
      <c r="D117" s="344"/>
      <c r="E117" s="1031"/>
      <c r="F117" s="1031"/>
      <c r="G117" s="1031"/>
      <c r="H117" s="2577" t="s">
        <v>490</v>
      </c>
      <c r="I117" s="1739">
        <v>47119</v>
      </c>
      <c r="J117" s="1773">
        <v>47483</v>
      </c>
      <c r="K117" s="1778">
        <v>287698.28</v>
      </c>
      <c r="L117" s="2271" t="s">
        <v>310</v>
      </c>
      <c r="M117" s="2318"/>
      <c r="N117" s="618"/>
      <c r="O117" s="1624"/>
      <c r="P117" s="1624"/>
      <c r="Q117" s="1635"/>
      <c r="R117" s="1635"/>
      <c r="S117" s="1635"/>
      <c r="T117" s="1635"/>
      <c r="U117" s="1635"/>
      <c r="V117" s="1635"/>
      <c r="W117" s="1635"/>
      <c r="X117" s="1635"/>
      <c r="Y117" s="1635"/>
      <c r="Z117" s="1635"/>
      <c r="AA117" s="1635"/>
      <c r="AB117" s="1635"/>
      <c r="AC117" s="1635"/>
      <c r="AD117" s="1635"/>
      <c r="AE117" s="1635"/>
      <c r="AF117" s="1635"/>
      <c r="AG117" s="1635"/>
      <c r="AH117" s="1635">
        <v>0</v>
      </c>
    </row>
    <row s="1635" customFormat="1" customHeight="1" ht="56.25">
      <c r="A118" s="1823"/>
      <c r="B118" s="1823"/>
      <c r="C118" s="1687"/>
      <c r="D118" s="344"/>
      <c r="E118" s="1031"/>
      <c r="F118" s="1031"/>
      <c r="G118" s="1031"/>
      <c r="H118" s="2577" t="s">
        <v>490</v>
      </c>
      <c r="I118" s="1739">
        <v>47484</v>
      </c>
      <c r="J118" s="1773">
        <v>47848</v>
      </c>
      <c r="K118" s="1778">
        <v>293477.27</v>
      </c>
      <c r="L118" s="2271" t="s">
        <v>310</v>
      </c>
      <c r="M118" s="2318"/>
      <c r="N118" s="618"/>
      <c r="O118" s="1624"/>
      <c r="P118" s="1624"/>
      <c r="Q118" s="1635"/>
      <c r="R118" s="1635"/>
      <c r="S118" s="1635"/>
      <c r="T118" s="1635"/>
      <c r="U118" s="1635"/>
      <c r="V118" s="1635"/>
      <c r="W118" s="1635"/>
      <c r="X118" s="1635"/>
      <c r="Y118" s="1635"/>
      <c r="Z118" s="1635"/>
      <c r="AA118" s="1635"/>
      <c r="AB118" s="1635"/>
      <c r="AC118" s="1635"/>
      <c r="AD118" s="1635"/>
      <c r="AE118" s="1635"/>
      <c r="AF118" s="1635"/>
      <c r="AG118" s="1635"/>
      <c r="AH118" s="1635">
        <v>0</v>
      </c>
    </row>
    <row s="1635" customFormat="1" customHeight="1" ht="18.75">
      <c r="A119" s="1780"/>
      <c r="B119" s="1780"/>
      <c r="C119" s="369" t="s">
        <v>1150</v>
      </c>
      <c r="D119" s="2462"/>
      <c r="E119" s="2204"/>
      <c r="F119" s="2383"/>
      <c r="G119" s="2427"/>
      <c r="H119" s="1500"/>
      <c r="I119" s="651" t="s">
        <v>1149</v>
      </c>
      <c r="J119" s="571"/>
      <c r="K119" s="1500"/>
      <c r="L119" s="214"/>
      <c r="M119" s="341"/>
      <c r="N119" s="334"/>
      <c r="O119" s="1624"/>
      <c r="P119" s="1624"/>
      <c r="AH119" s="1631">
        <v>0</v>
      </c>
    </row>
    <row s="1635" customFormat="1" customHeight="1" ht="0.75">
      <c r="A120" s="1780"/>
      <c r="B120" s="1780"/>
      <c r="C120" s="369" t="s">
        <v>1159</v>
      </c>
      <c r="D120" s="2462"/>
      <c r="E120" s="2204"/>
      <c r="F120" s="2383"/>
      <c r="G120" s="400"/>
      <c r="H120" s="1500"/>
      <c r="I120" s="651"/>
      <c r="J120" s="571"/>
      <c r="K120" s="1500"/>
      <c r="L120" s="214"/>
      <c r="M120" s="341"/>
      <c r="N120" s="334"/>
      <c r="O120" s="1624"/>
      <c r="P120" s="1624"/>
      <c r="AH120" s="1631">
        <v>0</v>
      </c>
    </row>
    <row s="1635" customFormat="1" customHeight="1" ht="18.75">
      <c r="A121" s="1780" t="s">
        <v>234</v>
      </c>
      <c r="B121" s="1780" t="s">
        <v>235</v>
      </c>
      <c r="C121" s="369"/>
      <c r="D121" s="2462"/>
      <c r="E121" s="2204"/>
      <c r="F121" s="2383" t="str">
        <f>INDEX(PT_DIFFERENTIATION_VTAR,MATCH(A121,PT_DIFFERENTIATION_VTAR_ID,0))</f>
        <v>Тариф на техническую воду</v>
      </c>
      <c r="G121" s="2427" t="str">
        <f>INDEX(PT_DIFFERENTIATION_NTAR,MATCH(B121,PT_DIFFERENTIATION_NTAR_ID,0))</f>
        <v>тариф на техническую воду</v>
      </c>
      <c r="H121" s="1862"/>
      <c r="I121" s="1739">
        <v>46023</v>
      </c>
      <c r="J121" s="1773">
        <v>46387</v>
      </c>
      <c r="K121" s="1778">
        <v>494247.82</v>
      </c>
      <c r="L121" s="1862" t="s">
        <v>310</v>
      </c>
      <c r="M121" s="341"/>
      <c r="N121" s="334"/>
      <c r="O121" s="1624"/>
      <c r="P121" s="1624"/>
      <c r="AH121" s="1631">
        <v>0</v>
      </c>
    </row>
    <row s="1635" customFormat="1" customHeight="1" ht="56.25">
      <c r="A122" s="1823"/>
      <c r="B122" s="1823"/>
      <c r="C122" s="1687"/>
      <c r="D122" s="344"/>
      <c r="E122" s="1031"/>
      <c r="F122" s="1031"/>
      <c r="G122" s="1031"/>
      <c r="H122" s="2577" t="s">
        <v>490</v>
      </c>
      <c r="I122" s="1739">
        <v>46388</v>
      </c>
      <c r="J122" s="1773">
        <v>46752</v>
      </c>
      <c r="K122" s="1778">
        <v>518390.68</v>
      </c>
      <c r="L122" s="2271" t="s">
        <v>310</v>
      </c>
      <c r="M122" s="2318"/>
      <c r="N122" s="618"/>
      <c r="O122" s="1624"/>
      <c r="P122" s="1624"/>
      <c r="Q122" s="1635"/>
      <c r="R122" s="1635"/>
      <c r="S122" s="1635"/>
      <c r="T122" s="1635"/>
      <c r="U122" s="1635"/>
      <c r="V122" s="1635"/>
      <c r="W122" s="1635"/>
      <c r="X122" s="1635"/>
      <c r="Y122" s="1635"/>
      <c r="Z122" s="1635"/>
      <c r="AA122" s="1635"/>
      <c r="AB122" s="1635"/>
      <c r="AC122" s="1635"/>
      <c r="AD122" s="1635"/>
      <c r="AE122" s="1635"/>
      <c r="AF122" s="1635"/>
      <c r="AG122" s="1635"/>
      <c r="AH122" s="1635">
        <v>0</v>
      </c>
    </row>
    <row s="1635" customFormat="1" customHeight="1" ht="56.25">
      <c r="A123" s="1823"/>
      <c r="B123" s="1823"/>
      <c r="C123" s="1687"/>
      <c r="D123" s="344"/>
      <c r="E123" s="1031"/>
      <c r="F123" s="1031"/>
      <c r="G123" s="1031"/>
      <c r="H123" s="2577" t="s">
        <v>490</v>
      </c>
      <c r="I123" s="1739">
        <v>46753</v>
      </c>
      <c r="J123" s="1773">
        <v>47118</v>
      </c>
      <c r="K123" s="1778">
        <v>548777.76</v>
      </c>
      <c r="L123" s="2271" t="s">
        <v>310</v>
      </c>
      <c r="M123" s="2318"/>
      <c r="N123" s="618"/>
      <c r="O123" s="1624"/>
      <c r="P123" s="1624"/>
      <c r="Q123" s="1635"/>
      <c r="R123" s="1635"/>
      <c r="S123" s="1635"/>
      <c r="T123" s="1635"/>
      <c r="U123" s="1635"/>
      <c r="V123" s="1635"/>
      <c r="W123" s="1635"/>
      <c r="X123" s="1635"/>
      <c r="Y123" s="1635"/>
      <c r="Z123" s="1635"/>
      <c r="AA123" s="1635"/>
      <c r="AB123" s="1635"/>
      <c r="AC123" s="1635"/>
      <c r="AD123" s="1635"/>
      <c r="AE123" s="1635"/>
      <c r="AF123" s="1635"/>
      <c r="AG123" s="1635"/>
      <c r="AH123" s="1635">
        <v>0</v>
      </c>
    </row>
    <row s="1635" customFormat="1" customHeight="1" ht="56.25">
      <c r="A124" s="1823"/>
      <c r="B124" s="1823"/>
      <c r="C124" s="1687"/>
      <c r="D124" s="344"/>
      <c r="E124" s="1031"/>
      <c r="F124" s="1031"/>
      <c r="G124" s="1031"/>
      <c r="H124" s="2577" t="s">
        <v>490</v>
      </c>
      <c r="I124" s="1739">
        <v>47119</v>
      </c>
      <c r="J124" s="1773">
        <v>47483</v>
      </c>
      <c r="K124" s="1778">
        <v>562130.3</v>
      </c>
      <c r="L124" s="2271" t="s">
        <v>310</v>
      </c>
      <c r="M124" s="2318"/>
      <c r="N124" s="618"/>
      <c r="O124" s="1624"/>
      <c r="P124" s="1624"/>
      <c r="Q124" s="1635"/>
      <c r="R124" s="1635"/>
      <c r="S124" s="1635"/>
      <c r="T124" s="1635"/>
      <c r="U124" s="1635"/>
      <c r="V124" s="1635"/>
      <c r="W124" s="1635"/>
      <c r="X124" s="1635"/>
      <c r="Y124" s="1635"/>
      <c r="Z124" s="1635"/>
      <c r="AA124" s="1635"/>
      <c r="AB124" s="1635"/>
      <c r="AC124" s="1635"/>
      <c r="AD124" s="1635"/>
      <c r="AE124" s="1635"/>
      <c r="AF124" s="1635"/>
      <c r="AG124" s="1635"/>
      <c r="AH124" s="1635">
        <v>0</v>
      </c>
    </row>
    <row s="1635" customFormat="1" customHeight="1" ht="56.25">
      <c r="A125" s="1823"/>
      <c r="B125" s="1823"/>
      <c r="C125" s="1687"/>
      <c r="D125" s="344"/>
      <c r="E125" s="1031"/>
      <c r="F125" s="1031"/>
      <c r="G125" s="1031"/>
      <c r="H125" s="2577" t="s">
        <v>490</v>
      </c>
      <c r="I125" s="1739">
        <v>47484</v>
      </c>
      <c r="J125" s="1773">
        <v>47848</v>
      </c>
      <c r="K125" s="1778">
        <v>601567.16</v>
      </c>
      <c r="L125" s="2271" t="s">
        <v>310</v>
      </c>
      <c r="M125" s="2318"/>
      <c r="N125" s="618"/>
      <c r="O125" s="1624"/>
      <c r="P125" s="1624"/>
      <c r="Q125" s="1635"/>
      <c r="R125" s="1635"/>
      <c r="S125" s="1635"/>
      <c r="T125" s="1635"/>
      <c r="U125" s="1635"/>
      <c r="V125" s="1635"/>
      <c r="W125" s="1635"/>
      <c r="X125" s="1635"/>
      <c r="Y125" s="1635"/>
      <c r="Z125" s="1635"/>
      <c r="AA125" s="1635"/>
      <c r="AB125" s="1635"/>
      <c r="AC125" s="1635"/>
      <c r="AD125" s="1635"/>
      <c r="AE125" s="1635"/>
      <c r="AF125" s="1635"/>
      <c r="AG125" s="1635"/>
      <c r="AH125" s="1635">
        <v>0</v>
      </c>
    </row>
    <row s="1635" customFormat="1" customHeight="1" ht="18.75">
      <c r="A126" s="1780"/>
      <c r="B126" s="1780"/>
      <c r="C126" s="369" t="s">
        <v>1150</v>
      </c>
      <c r="D126" s="2462"/>
      <c r="E126" s="2204"/>
      <c r="F126" s="2383"/>
      <c r="G126" s="2427"/>
      <c r="H126" s="1500"/>
      <c r="I126" s="651" t="s">
        <v>1149</v>
      </c>
      <c r="J126" s="571"/>
      <c r="K126" s="1500"/>
      <c r="L126" s="214"/>
      <c r="M126" s="341"/>
      <c r="N126" s="334"/>
      <c r="O126" s="1624"/>
      <c r="P126" s="1624"/>
      <c r="AH126" s="1631">
        <v>0</v>
      </c>
    </row>
    <row s="1635" customFormat="1" customHeight="1" ht="0.75">
      <c r="A127" s="1780"/>
      <c r="B127" s="1780"/>
      <c r="C127" s="369" t="s">
        <v>1159</v>
      </c>
      <c r="D127" s="2462"/>
      <c r="E127" s="2204"/>
      <c r="F127" s="2383"/>
      <c r="G127" s="400"/>
      <c r="H127" s="1500"/>
      <c r="I127" s="651"/>
      <c r="J127" s="571"/>
      <c r="K127" s="1500"/>
      <c r="L127" s="214"/>
      <c r="M127" s="341"/>
      <c r="N127" s="334"/>
      <c r="O127" s="1624"/>
      <c r="P127" s="1624"/>
      <c r="AH127" s="1631">
        <v>0</v>
      </c>
    </row>
    <row s="1635" customFormat="1" customHeight="1" ht="18.75" hidden="1">
      <c r="A128" s="1780" t="s">
        <v>239</v>
      </c>
      <c r="B128" s="1780" t="s">
        <v>240</v>
      </c>
      <c r="C128" s="369"/>
      <c r="D128" s="2462"/>
      <c r="E128" s="2204"/>
      <c r="F128" s="2383" t="str">
        <f>INDEX(PT_DIFFERENTIATION_VTAR,MATCH(A128,PT_DIFFERENTIATION_VTAR_ID,0))</f>
        <v>Тариф на транспортировку воды</v>
      </c>
      <c r="G128" s="2427" t="str">
        <f>INDEX(PT_DIFFERENTIATION_NTAR,MATCH(B128,PT_DIFFERENTIATION_NTAR_ID,0))</f>
        <v/>
      </c>
      <c r="H128" s="1862"/>
      <c r="I128" s="1739"/>
      <c r="J128" s="1773"/>
      <c r="K128" s="1778"/>
      <c r="L128" s="1862" t="s">
        <v>310</v>
      </c>
      <c r="M128" s="341"/>
      <c r="N128" s="334"/>
      <c r="O128" s="1624"/>
      <c r="P128" s="1624"/>
      <c r="AH128" s="1631">
        <v>0</v>
      </c>
    </row>
    <row s="1635" customFormat="1" customHeight="1" ht="18.75" hidden="1">
      <c r="A129" s="1780"/>
      <c r="B129" s="1780"/>
      <c r="C129" s="369" t="s">
        <v>1150</v>
      </c>
      <c r="D129" s="2462"/>
      <c r="E129" s="2204"/>
      <c r="F129" s="2383"/>
      <c r="G129" s="2427"/>
      <c r="H129" s="1500"/>
      <c r="I129" s="651" t="s">
        <v>1149</v>
      </c>
      <c r="J129" s="571"/>
      <c r="K129" s="1500"/>
      <c r="L129" s="214"/>
      <c r="M129" s="341"/>
      <c r="N129" s="334"/>
      <c r="O129" s="1624"/>
      <c r="P129" s="1624"/>
      <c r="AH129" s="1631">
        <v>0</v>
      </c>
    </row>
    <row s="1635" customFormat="1" customHeight="1" ht="0.75" hidden="1">
      <c r="A130" s="1780"/>
      <c r="B130" s="1780"/>
      <c r="C130" s="369" t="s">
        <v>1159</v>
      </c>
      <c r="D130" s="2462"/>
      <c r="E130" s="2204"/>
      <c r="F130" s="2383"/>
      <c r="G130" s="400"/>
      <c r="H130" s="1500"/>
      <c r="I130" s="651"/>
      <c r="J130" s="571"/>
      <c r="K130" s="1500"/>
      <c r="L130" s="214"/>
      <c r="M130" s="341"/>
      <c r="N130" s="334"/>
      <c r="O130" s="1624"/>
      <c r="P130" s="1624"/>
      <c r="AH130" s="1631">
        <v>0</v>
      </c>
    </row>
    <row s="1635" customFormat="1" customHeight="1" ht="18.75" hidden="1">
      <c r="A131" s="1780" t="s">
        <v>244</v>
      </c>
      <c r="B131" s="1780" t="s">
        <v>245</v>
      </c>
      <c r="C131" s="369"/>
      <c r="D131" s="2462"/>
      <c r="E131" s="2204"/>
      <c r="F131" s="2383" t="str">
        <f>INDEX(PT_DIFFERENTIATION_VTAR,MATCH(A131,PT_DIFFERENTIATION_VTAR_ID,0))</f>
        <v>Тариф на подвоз воды</v>
      </c>
      <c r="G131" s="2427" t="str">
        <f>INDEX(PT_DIFFERENTIATION_NTAR,MATCH(B131,PT_DIFFERENTIATION_NTAR_ID,0))</f>
        <v/>
      </c>
      <c r="H131" s="1862"/>
      <c r="I131" s="1739"/>
      <c r="J131" s="1773"/>
      <c r="K131" s="1778"/>
      <c r="L131" s="1862" t="s">
        <v>310</v>
      </c>
      <c r="M131" s="341"/>
      <c r="N131" s="334"/>
      <c r="O131" s="1624"/>
      <c r="P131" s="1624"/>
      <c r="AH131" s="1631">
        <v>0</v>
      </c>
    </row>
    <row s="1635" customFormat="1" customHeight="1" ht="18.75" hidden="1">
      <c r="A132" s="1780"/>
      <c r="B132" s="1780"/>
      <c r="C132" s="369" t="s">
        <v>1150</v>
      </c>
      <c r="D132" s="2462"/>
      <c r="E132" s="2204"/>
      <c r="F132" s="2383"/>
      <c r="G132" s="2427"/>
      <c r="H132" s="1500"/>
      <c r="I132" s="651" t="s">
        <v>1149</v>
      </c>
      <c r="J132" s="571"/>
      <c r="K132" s="1500"/>
      <c r="L132" s="214"/>
      <c r="M132" s="341"/>
      <c r="N132" s="334"/>
      <c r="O132" s="1624"/>
      <c r="P132" s="1624"/>
      <c r="AH132" s="1631">
        <v>0</v>
      </c>
    </row>
    <row s="1635" customFormat="1" customHeight="1" ht="0.75" hidden="1">
      <c r="A133" s="1780"/>
      <c r="B133" s="1780"/>
      <c r="C133" s="369" t="s">
        <v>1159</v>
      </c>
      <c r="D133" s="2462"/>
      <c r="E133" s="2204"/>
      <c r="F133" s="2383"/>
      <c r="G133" s="400"/>
      <c r="H133" s="1500"/>
      <c r="I133" s="651"/>
      <c r="J133" s="571"/>
      <c r="K133" s="1500"/>
      <c r="L133" s="214"/>
      <c r="M133" s="341"/>
      <c r="N133" s="334"/>
      <c r="O133" s="1624"/>
      <c r="P133" s="1624"/>
      <c r="AH133" s="1631">
        <v>0</v>
      </c>
    </row>
    <row s="1635" customFormat="1" customHeight="1" ht="18.75" hidden="1">
      <c r="A134" s="1780" t="s">
        <v>249</v>
      </c>
      <c r="B134" s="1780" t="s">
        <v>250</v>
      </c>
      <c r="C134" s="369"/>
      <c r="D134" s="2462"/>
      <c r="E134" s="2204"/>
      <c r="F134" s="2383"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27" t="str">
        <f>INDEX(PT_DIFFERENTIATION_NTAR,MATCH(B134,PT_DIFFERENTIATION_NTAR_ID,0))</f>
        <v/>
      </c>
      <c r="H134" s="1862"/>
      <c r="I134" s="1739"/>
      <c r="J134" s="1773"/>
      <c r="K134" s="1778"/>
      <c r="L134" s="1862" t="s">
        <v>310</v>
      </c>
      <c r="M134" s="341"/>
      <c r="N134" s="334"/>
      <c r="O134" s="1624"/>
      <c r="P134" s="1624"/>
      <c r="AH134" s="1631">
        <v>0</v>
      </c>
    </row>
    <row s="1635" customFormat="1" customHeight="1" ht="18.75" hidden="1">
      <c r="A135" s="1780"/>
      <c r="B135" s="1780"/>
      <c r="C135" s="369" t="s">
        <v>1150</v>
      </c>
      <c r="D135" s="2462"/>
      <c r="E135" s="2204"/>
      <c r="F135" s="2383"/>
      <c r="G135" s="2427"/>
      <c r="H135" s="1500"/>
      <c r="I135" s="651" t="s">
        <v>1149</v>
      </c>
      <c r="J135" s="571"/>
      <c r="K135" s="1500"/>
      <c r="L135" s="214"/>
      <c r="M135" s="341"/>
      <c r="N135" s="334"/>
      <c r="O135" s="1624"/>
      <c r="P135" s="1624"/>
      <c r="AH135" s="1631">
        <v>0</v>
      </c>
    </row>
    <row s="1635" customFormat="1" customHeight="1" ht="0.75" hidden="1">
      <c r="A136" s="1780"/>
      <c r="B136" s="1780"/>
      <c r="C136" s="369" t="s">
        <v>1159</v>
      </c>
      <c r="D136" s="2462"/>
      <c r="E136" s="2204"/>
      <c r="F136" s="2383"/>
      <c r="G136" s="400"/>
      <c r="H136" s="1500"/>
      <c r="I136" s="651"/>
      <c r="J136" s="571"/>
      <c r="K136" s="1500"/>
      <c r="L136" s="214"/>
      <c r="M136" s="341"/>
      <c r="N136" s="334"/>
      <c r="O136" s="1624"/>
      <c r="P136" s="1624"/>
      <c r="AH136" s="1631">
        <v>0</v>
      </c>
    </row>
    <row s="1635" customFormat="1" customHeight="1" ht="18.75" hidden="1">
      <c r="A137" s="1780" t="s">
        <v>254</v>
      </c>
      <c r="B137" s="1780" t="s">
        <v>255</v>
      </c>
      <c r="C137" s="369"/>
      <c r="D137" s="2462"/>
      <c r="E137" s="2204"/>
      <c r="F137" s="2383" t="str">
        <f>INDEX(PT_DIFFERENTIATION_VTAR,MATCH(A137,PT_DIFFERENTIATION_VTAR_ID,0))</f>
        <v>Тариф на горячую воду (горячее водоснабжение)</v>
      </c>
      <c r="G137" s="2427" t="str">
        <f>INDEX(PT_DIFFERENTIATION_NTAR,MATCH(B137,PT_DIFFERENTIATION_NTAR_ID,0))</f>
        <v/>
      </c>
      <c r="H137" s="1862"/>
      <c r="I137" s="1739"/>
      <c r="J137" s="1773"/>
      <c r="K137" s="1778"/>
      <c r="L137" s="1862" t="s">
        <v>310</v>
      </c>
      <c r="M137" s="341"/>
      <c r="N137" s="334"/>
      <c r="O137" s="1624"/>
      <c r="P137" s="1624"/>
      <c r="AH137" s="1631">
        <v>0</v>
      </c>
    </row>
    <row s="1635" customFormat="1" customHeight="1" ht="18.75" hidden="1">
      <c r="A138" s="1780"/>
      <c r="B138" s="1780"/>
      <c r="C138" s="369" t="s">
        <v>1150</v>
      </c>
      <c r="D138" s="2462"/>
      <c r="E138" s="2204"/>
      <c r="F138" s="2383"/>
      <c r="G138" s="2427"/>
      <c r="H138" s="1500"/>
      <c r="I138" s="651" t="s">
        <v>1149</v>
      </c>
      <c r="J138" s="571"/>
      <c r="K138" s="1500"/>
      <c r="L138" s="214"/>
      <c r="M138" s="341"/>
      <c r="N138" s="334"/>
      <c r="O138" s="1624"/>
      <c r="P138" s="1624"/>
      <c r="AH138" s="1631">
        <v>0</v>
      </c>
    </row>
    <row s="1635" customFormat="1" customHeight="1" ht="0.75" hidden="1">
      <c r="A139" s="1780"/>
      <c r="B139" s="1780"/>
      <c r="C139" s="369" t="s">
        <v>1159</v>
      </c>
      <c r="D139" s="2462"/>
      <c r="E139" s="2204"/>
      <c r="F139" s="2383"/>
      <c r="G139" s="400"/>
      <c r="H139" s="1500"/>
      <c r="I139" s="651"/>
      <c r="J139" s="571"/>
      <c r="K139" s="1500"/>
      <c r="L139" s="214"/>
      <c r="M139" s="341"/>
      <c r="N139" s="334"/>
      <c r="O139" s="1624"/>
      <c r="P139" s="1624"/>
      <c r="AH139" s="1631">
        <v>0</v>
      </c>
    </row>
    <row s="1635" customFormat="1" customHeight="1" ht="18.75" hidden="1">
      <c r="A140" s="1780" t="s">
        <v>259</v>
      </c>
      <c r="B140" s="1780" t="s">
        <v>260</v>
      </c>
      <c r="C140" s="369"/>
      <c r="D140" s="2462"/>
      <c r="E140" s="2204"/>
      <c r="F140" s="2383" t="str">
        <f>INDEX(PT_DIFFERENTIATION_VTAR,MATCH(A140,PT_DIFFERENTIATION_VTAR_ID,0))</f>
        <v>Тариф на транспортировку горячей воды</v>
      </c>
      <c r="G140" s="2427" t="str">
        <f>INDEX(PT_DIFFERENTIATION_NTAR,MATCH(B140,PT_DIFFERENTIATION_NTAR_ID,0))</f>
        <v/>
      </c>
      <c r="H140" s="1862"/>
      <c r="I140" s="1739"/>
      <c r="J140" s="1773"/>
      <c r="K140" s="1778"/>
      <c r="L140" s="1862" t="s">
        <v>310</v>
      </c>
      <c r="M140" s="341"/>
      <c r="N140" s="334"/>
      <c r="O140" s="1624"/>
      <c r="P140" s="1624"/>
      <c r="AH140" s="1631">
        <v>0</v>
      </c>
    </row>
    <row s="1635" customFormat="1" customHeight="1" ht="18.75" hidden="1">
      <c r="A141" s="1780"/>
      <c r="B141" s="1780"/>
      <c r="C141" s="369" t="s">
        <v>1150</v>
      </c>
      <c r="D141" s="2462"/>
      <c r="E141" s="2204"/>
      <c r="F141" s="2383"/>
      <c r="G141" s="2427"/>
      <c r="H141" s="1500"/>
      <c r="I141" s="651" t="s">
        <v>1149</v>
      </c>
      <c r="J141" s="571"/>
      <c r="K141" s="1500"/>
      <c r="L141" s="214"/>
      <c r="M141" s="341"/>
      <c r="N141" s="334"/>
      <c r="O141" s="1624"/>
      <c r="P141" s="1624"/>
      <c r="AH141" s="1631">
        <v>0</v>
      </c>
    </row>
    <row s="1635" customFormat="1" customHeight="1" ht="0.75" hidden="1">
      <c r="A142" s="1780"/>
      <c r="B142" s="1780"/>
      <c r="C142" s="369" t="s">
        <v>1159</v>
      </c>
      <c r="D142" s="2462"/>
      <c r="E142" s="2204"/>
      <c r="F142" s="2383"/>
      <c r="G142" s="400"/>
      <c r="H142" s="1500"/>
      <c r="I142" s="651"/>
      <c r="J142" s="571"/>
      <c r="K142" s="1500"/>
      <c r="L142" s="214"/>
      <c r="M142" s="341"/>
      <c r="N142" s="334"/>
      <c r="O142" s="1624"/>
      <c r="P142" s="1624"/>
      <c r="AH142" s="1631">
        <v>0</v>
      </c>
    </row>
    <row s="1635" customFormat="1" customHeight="1" ht="18.75" hidden="1">
      <c r="A143" s="1780" t="s">
        <v>264</v>
      </c>
      <c r="B143" s="1780" t="s">
        <v>265</v>
      </c>
      <c r="C143" s="369"/>
      <c r="D143" s="2462"/>
      <c r="E143" s="2204"/>
      <c r="F143" s="2383"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27" t="str">
        <f>INDEX(PT_DIFFERENTIATION_NTAR,MATCH(B143,PT_DIFFERENTIATION_NTAR_ID,0))</f>
        <v/>
      </c>
      <c r="H143" s="1862"/>
      <c r="I143" s="1739"/>
      <c r="J143" s="1773"/>
      <c r="K143" s="1778"/>
      <c r="L143" s="1862" t="s">
        <v>310</v>
      </c>
      <c r="M143" s="341"/>
      <c r="N143" s="334"/>
      <c r="O143" s="1624"/>
      <c r="P143" s="1624"/>
      <c r="AH143" s="1631">
        <v>0</v>
      </c>
    </row>
    <row s="1635" customFormat="1" customHeight="1" ht="18.75" hidden="1">
      <c r="A144" s="1780"/>
      <c r="B144" s="1780"/>
      <c r="C144" s="369" t="s">
        <v>1150</v>
      </c>
      <c r="D144" s="2462"/>
      <c r="E144" s="2204"/>
      <c r="F144" s="2383"/>
      <c r="G144" s="2427"/>
      <c r="H144" s="1500"/>
      <c r="I144" s="651" t="s">
        <v>1149</v>
      </c>
      <c r="J144" s="571"/>
      <c r="K144" s="1500"/>
      <c r="L144" s="214"/>
      <c r="M144" s="341"/>
      <c r="N144" s="334"/>
      <c r="O144" s="1624"/>
      <c r="P144" s="1624"/>
      <c r="AH144" s="1631">
        <v>0</v>
      </c>
    </row>
    <row s="1635" customFormat="1" customHeight="1" ht="0.75" hidden="1">
      <c r="A145" s="1780"/>
      <c r="B145" s="1780"/>
      <c r="C145" s="369" t="s">
        <v>1159</v>
      </c>
      <c r="D145" s="2462"/>
      <c r="E145" s="2204"/>
      <c r="F145" s="2383"/>
      <c r="G145" s="400"/>
      <c r="H145" s="1500"/>
      <c r="I145" s="651"/>
      <c r="J145" s="571"/>
      <c r="K145" s="1500"/>
      <c r="L145" s="214"/>
      <c r="M145" s="341"/>
      <c r="N145" s="334"/>
      <c r="O145" s="1624"/>
      <c r="P145" s="1624"/>
      <c r="AH145" s="1631">
        <v>0</v>
      </c>
    </row>
    <row s="1635" customFormat="1" customHeight="1" ht="18.75" hidden="1">
      <c r="A146" s="1780" t="s">
        <v>269</v>
      </c>
      <c r="B146" s="1780" t="s">
        <v>270</v>
      </c>
      <c r="C146" s="369"/>
      <c r="D146" s="2462"/>
      <c r="E146" s="2204"/>
      <c r="F146" s="2383" t="str">
        <f>INDEX(PT_DIFFERENTIATION_VTAR,MATCH(A146,PT_DIFFERENTIATION_VTAR_ID,0))</f>
        <v>Тариф на водоотведение</v>
      </c>
      <c r="G146" s="2427" t="str">
        <f>INDEX(PT_DIFFERENTIATION_NTAR,MATCH(B146,PT_DIFFERENTIATION_NTAR_ID,0))</f>
        <v/>
      </c>
      <c r="H146" s="1862"/>
      <c r="I146" s="1739"/>
      <c r="J146" s="1773"/>
      <c r="K146" s="1778"/>
      <c r="L146" s="1862" t="s">
        <v>310</v>
      </c>
      <c r="M146" s="341"/>
      <c r="N146" s="334"/>
      <c r="O146" s="1624"/>
      <c r="P146" s="1624"/>
      <c r="AH146" s="1631">
        <v>0</v>
      </c>
    </row>
    <row s="1635" customFormat="1" customHeight="1" ht="18.75" hidden="1">
      <c r="A147" s="1780"/>
      <c r="B147" s="1780"/>
      <c r="C147" s="369" t="s">
        <v>1150</v>
      </c>
      <c r="D147" s="2462"/>
      <c r="E147" s="2204"/>
      <c r="F147" s="2383"/>
      <c r="G147" s="2427"/>
      <c r="H147" s="1500"/>
      <c r="I147" s="651" t="s">
        <v>1149</v>
      </c>
      <c r="J147" s="571"/>
      <c r="K147" s="1500"/>
      <c r="L147" s="214"/>
      <c r="M147" s="341"/>
      <c r="N147" s="334"/>
      <c r="O147" s="1624"/>
      <c r="P147" s="1624"/>
      <c r="AH147" s="1631">
        <v>0</v>
      </c>
    </row>
    <row s="1635" customFormat="1" customHeight="1" ht="0.75" hidden="1">
      <c r="A148" s="1780"/>
      <c r="B148" s="1780"/>
      <c r="C148" s="369" t="s">
        <v>1159</v>
      </c>
      <c r="D148" s="2462"/>
      <c r="E148" s="2204"/>
      <c r="F148" s="2383"/>
      <c r="G148" s="400"/>
      <c r="H148" s="1500"/>
      <c r="I148" s="651"/>
      <c r="J148" s="571"/>
      <c r="K148" s="1500"/>
      <c r="L148" s="214"/>
      <c r="M148" s="341"/>
      <c r="N148" s="334"/>
      <c r="O148" s="1624"/>
      <c r="P148" s="1624"/>
      <c r="AH148" s="1631">
        <v>0</v>
      </c>
    </row>
    <row s="1635" customFormat="1" customHeight="1" ht="18.75" hidden="1">
      <c r="A149" s="1780" t="s">
        <v>274</v>
      </c>
      <c r="B149" s="1780" t="s">
        <v>275</v>
      </c>
      <c r="C149" s="369"/>
      <c r="D149" s="2462"/>
      <c r="E149" s="2204"/>
      <c r="F149" s="2383" t="str">
        <f>INDEX(PT_DIFFERENTIATION_VTAR,MATCH(A149,PT_DIFFERENTIATION_VTAR_ID,0))</f>
        <v>Тариф на транспортировку сточных вод</v>
      </c>
      <c r="G149" s="2427" t="str">
        <f>INDEX(PT_DIFFERENTIATION_NTAR,MATCH(B149,PT_DIFFERENTIATION_NTAR_ID,0))</f>
        <v/>
      </c>
      <c r="H149" s="1862"/>
      <c r="I149" s="1739"/>
      <c r="J149" s="1773"/>
      <c r="K149" s="1778"/>
      <c r="L149" s="1862" t="s">
        <v>310</v>
      </c>
      <c r="M149" s="341"/>
      <c r="N149" s="334"/>
      <c r="O149" s="1624"/>
      <c r="P149" s="1624"/>
      <c r="AH149" s="1631">
        <v>0</v>
      </c>
    </row>
    <row s="1635" customFormat="1" customHeight="1" ht="18.75" hidden="1">
      <c r="A150" s="1780"/>
      <c r="B150" s="1780"/>
      <c r="C150" s="369" t="s">
        <v>1150</v>
      </c>
      <c r="D150" s="2462"/>
      <c r="E150" s="2204"/>
      <c r="F150" s="2383"/>
      <c r="G150" s="2427"/>
      <c r="H150" s="1500"/>
      <c r="I150" s="651" t="s">
        <v>1149</v>
      </c>
      <c r="J150" s="571"/>
      <c r="K150" s="1500"/>
      <c r="L150" s="214"/>
      <c r="M150" s="341"/>
      <c r="N150" s="334"/>
      <c r="O150" s="1624"/>
      <c r="P150" s="1624"/>
      <c r="AH150" s="1631">
        <v>0</v>
      </c>
    </row>
    <row s="1635" customFormat="1" customHeight="1" ht="0.75" hidden="1">
      <c r="A151" s="1780"/>
      <c r="B151" s="1780"/>
      <c r="C151" s="369" t="s">
        <v>1159</v>
      </c>
      <c r="D151" s="2462"/>
      <c r="E151" s="2204"/>
      <c r="F151" s="2383"/>
      <c r="G151" s="400"/>
      <c r="H151" s="1500"/>
      <c r="I151" s="651"/>
      <c r="J151" s="571"/>
      <c r="K151" s="1500"/>
      <c r="L151" s="214"/>
      <c r="M151" s="341"/>
      <c r="N151" s="334"/>
      <c r="O151" s="1624"/>
      <c r="P151" s="1624"/>
      <c r="AH151" s="1631">
        <v>0</v>
      </c>
    </row>
    <row s="1635" customFormat="1" customHeight="1" ht="18.75" hidden="1">
      <c r="A152" s="1780" t="s">
        <v>279</v>
      </c>
      <c r="B152" s="1780" t="s">
        <v>280</v>
      </c>
      <c r="C152" s="369"/>
      <c r="D152" s="2462"/>
      <c r="E152" s="2204"/>
      <c r="F152" s="2383" t="str">
        <f>INDEX(PT_DIFFERENTIATION_VTAR,MATCH(A152,PT_DIFFERENTIATION_VTAR_ID,0))</f>
        <v>Тариф на подключение (технологическое присоединение) к централизованной системе водоотведения</v>
      </c>
      <c r="G152" s="2427" t="str">
        <f>INDEX(PT_DIFFERENTIATION_NTAR,MATCH(B152,PT_DIFFERENTIATION_NTAR_ID,0))</f>
        <v/>
      </c>
      <c r="H152" s="1862"/>
      <c r="I152" s="1739"/>
      <c r="J152" s="1773"/>
      <c r="K152" s="1778"/>
      <c r="L152" s="1862" t="s">
        <v>310</v>
      </c>
      <c r="M152" s="341"/>
      <c r="N152" s="334"/>
      <c r="O152" s="1624"/>
      <c r="P152" s="1624"/>
      <c r="AH152" s="1631">
        <v>0</v>
      </c>
    </row>
    <row s="1635" customFormat="1" customHeight="1" ht="18.75" hidden="1">
      <c r="A153" s="1780"/>
      <c r="B153" s="1780"/>
      <c r="C153" s="369" t="s">
        <v>1150</v>
      </c>
      <c r="D153" s="2462"/>
      <c r="E153" s="2204"/>
      <c r="F153" s="2383"/>
      <c r="G153" s="2427"/>
      <c r="H153" s="1500"/>
      <c r="I153" s="651" t="s">
        <v>1149</v>
      </c>
      <c r="J153" s="571"/>
      <c r="K153" s="1500"/>
      <c r="L153" s="214"/>
      <c r="M153" s="341"/>
      <c r="N153" s="334"/>
      <c r="O153" s="1624"/>
      <c r="P153" s="1624"/>
      <c r="AH153" s="1631">
        <v>0</v>
      </c>
    </row>
    <row s="1635" customFormat="1" customHeight="1" ht="1.05">
      <c r="A154" s="1780"/>
      <c r="B154" s="1780"/>
      <c r="C154" s="369" t="s">
        <v>1159</v>
      </c>
      <c r="D154" s="2462"/>
      <c r="E154" s="2204"/>
      <c r="F154" s="2383"/>
      <c r="G154" s="400"/>
      <c r="H154" s="1500"/>
      <c r="I154" s="651"/>
      <c r="J154" s="571"/>
      <c r="K154" s="1500"/>
      <c r="L154" s="214"/>
      <c r="M154" s="341"/>
      <c r="N154" s="334"/>
      <c r="O154" s="1624"/>
      <c r="P154" s="1624"/>
      <c r="AH154" s="1631">
        <v>1</v>
      </c>
    </row>
    <row customHeight="1" ht="19.95">
      <c r="A155" s="1780"/>
      <c r="B155" s="1780"/>
      <c r="D155" s="376"/>
      <c r="E155" s="147" t="s">
        <v>90</v>
      </c>
      <c r="F155"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2460"/>
      <c r="H155" s="2460"/>
      <c r="I155" s="2460"/>
      <c r="J155" s="2460"/>
      <c r="K155" s="2460"/>
      <c r="L155" s="2460"/>
      <c r="M155" s="297"/>
      <c r="N155" s="334"/>
      <c r="AH155" s="374">
        <v>19</v>
      </c>
    </row>
    <row s="1635" customFormat="1" customHeight="1" ht="60.75" hidden="1">
      <c r="A156" s="1780" t="s">
        <v>154</v>
      </c>
      <c r="B156" s="1780" t="s">
        <v>155</v>
      </c>
      <c r="C156" s="369"/>
      <c r="D156" s="2462"/>
      <c r="E156" s="2204"/>
      <c r="F156" s="2383"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7" t="str">
        <f>INDEX(PT_DIFFERENTIATION_NTAR,MATCH(B156,PT_DIFFERENTIATION_NTAR_ID,0))</f>
        <v/>
      </c>
      <c r="H156" s="1862"/>
      <c r="I156" s="1739"/>
      <c r="J156" s="1773"/>
      <c r="K156" s="1778"/>
      <c r="L156" s="1862" t="s">
        <v>310</v>
      </c>
      <c r="M15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34"/>
      <c r="O156" s="1624"/>
      <c r="P156" s="1624"/>
      <c r="AH156" s="1631">
        <v>0</v>
      </c>
    </row>
    <row s="1635" customFormat="1" customHeight="1" ht="18.75" hidden="1">
      <c r="A157" s="1780"/>
      <c r="B157" s="1780"/>
      <c r="C157" s="369" t="s">
        <v>1150</v>
      </c>
      <c r="D157" s="2462"/>
      <c r="E157" s="2204"/>
      <c r="F157" s="2383"/>
      <c r="G157" s="2427"/>
      <c r="H157" s="1500"/>
      <c r="I157" s="651" t="s">
        <v>1149</v>
      </c>
      <c r="J157" s="571"/>
      <c r="K157" s="1500"/>
      <c r="L157" s="214"/>
      <c r="M157" s="2170"/>
      <c r="N157" s="334"/>
      <c r="O157" s="1624"/>
      <c r="P157" s="1624"/>
      <c r="AH157" s="1631">
        <v>0</v>
      </c>
    </row>
    <row s="1635" customFormat="1" customHeight="1" ht="0.75" hidden="1">
      <c r="A158" s="1780"/>
      <c r="B158" s="1780"/>
      <c r="C158" s="369" t="s">
        <v>1159</v>
      </c>
      <c r="D158" s="2462"/>
      <c r="E158" s="2204"/>
      <c r="F158" s="2383"/>
      <c r="G158" s="400"/>
      <c r="H158" s="1500"/>
      <c r="I158" s="651"/>
      <c r="J158" s="571"/>
      <c r="K158" s="1500"/>
      <c r="L158" s="214"/>
      <c r="M158" s="2170"/>
      <c r="N158" s="334"/>
      <c r="O158" s="1624"/>
      <c r="P158" s="1624"/>
      <c r="AH158" s="1631">
        <v>0</v>
      </c>
    </row>
    <row s="1635" customFormat="1" customHeight="1" ht="45" hidden="1">
      <c r="A159" s="1780" t="s">
        <v>159</v>
      </c>
      <c r="B159" s="1780" t="s">
        <v>160</v>
      </c>
      <c r="C159" s="369"/>
      <c r="D159" s="2462"/>
      <c r="E159" s="2204"/>
      <c r="F159" s="2383" t="str">
        <f>INDEX(PT_DIFFERENTIATION_VTAR,MATCH(A159,PT_DIFFERENTIATION_VTAR_ID,0))</f>
        <v/>
      </c>
      <c r="G159" s="2427" t="str">
        <f>INDEX(PT_DIFFERENTIATION_NTAR,MATCH(B159,PT_DIFFERENTIATION_NTAR_ID,0))</f>
        <v/>
      </c>
      <c r="H159" s="1862"/>
      <c r="I159" s="1739"/>
      <c r="J159" s="1773"/>
      <c r="K159" s="1778"/>
      <c r="L159" s="1862" t="s">
        <v>310</v>
      </c>
      <c r="M159" s="2171"/>
      <c r="N159" s="334"/>
      <c r="O159" s="1624"/>
      <c r="P159" s="1624"/>
      <c r="AH159" s="1631">
        <v>0</v>
      </c>
    </row>
    <row s="1635" customFormat="1" customHeight="1" ht="18.75" hidden="1">
      <c r="A160" s="1780"/>
      <c r="B160" s="1780"/>
      <c r="C160" s="369" t="s">
        <v>1150</v>
      </c>
      <c r="D160" s="2462"/>
      <c r="E160" s="2204"/>
      <c r="F160" s="2383"/>
      <c r="G160" s="2427"/>
      <c r="H160" s="1500"/>
      <c r="I160" s="651" t="s">
        <v>1149</v>
      </c>
      <c r="J160" s="571"/>
      <c r="K160" s="1500"/>
      <c r="L160" s="214"/>
      <c r="M160" s="1861"/>
      <c r="N160" s="334"/>
      <c r="O160" s="1624"/>
      <c r="P160" s="1624"/>
      <c r="AH160" s="1631">
        <v>0</v>
      </c>
    </row>
    <row s="1635" customFormat="1" customHeight="1" ht="0.75" hidden="1">
      <c r="A161" s="1780"/>
      <c r="B161" s="1780"/>
      <c r="C161" s="369" t="s">
        <v>1159</v>
      </c>
      <c r="D161" s="2462"/>
      <c r="E161" s="2204"/>
      <c r="F161" s="2383"/>
      <c r="G161" s="400"/>
      <c r="H161" s="1500"/>
      <c r="I161" s="651"/>
      <c r="J161" s="571"/>
      <c r="K161" s="1500"/>
      <c r="L161" s="214"/>
      <c r="M161" s="341"/>
      <c r="N161" s="334"/>
      <c r="O161" s="1624"/>
      <c r="P161" s="1624"/>
      <c r="AH161" s="1631">
        <v>0</v>
      </c>
    </row>
    <row s="1635" customFormat="1" customHeight="1" ht="45" hidden="1">
      <c r="A162" s="1780" t="s">
        <v>166</v>
      </c>
      <c r="B162" s="1780" t="s">
        <v>167</v>
      </c>
      <c r="C162" s="369"/>
      <c r="D162" s="2462"/>
      <c r="E162" s="2204"/>
      <c r="F162" s="2383"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7" t="str">
        <f>INDEX(PT_DIFFERENTIATION_NTAR,MATCH(B162,PT_DIFFERENTIATION_NTAR_ID,0))</f>
        <v/>
      </c>
      <c r="H162" s="1862"/>
      <c r="I162" s="1739"/>
      <c r="J162" s="1773"/>
      <c r="K162" s="1778"/>
      <c r="L162" s="1862" t="s">
        <v>310</v>
      </c>
      <c r="M162" s="341"/>
      <c r="N162" s="334"/>
      <c r="O162" s="1624"/>
      <c r="P162" s="1624"/>
      <c r="AH162" s="1631">
        <v>0</v>
      </c>
    </row>
    <row s="1635" customFormat="1" customHeight="1" ht="18.75" hidden="1">
      <c r="A163" s="1780"/>
      <c r="B163" s="1780"/>
      <c r="C163" s="369" t="s">
        <v>1150</v>
      </c>
      <c r="D163" s="2462"/>
      <c r="E163" s="2204"/>
      <c r="F163" s="2383"/>
      <c r="G163" s="2427"/>
      <c r="H163" s="1500"/>
      <c r="I163" s="651" t="s">
        <v>1149</v>
      </c>
      <c r="J163" s="571"/>
      <c r="K163" s="1500"/>
      <c r="L163" s="214"/>
      <c r="M163" s="341"/>
      <c r="N163" s="334"/>
      <c r="O163" s="1624"/>
      <c r="P163" s="1624"/>
      <c r="AH163" s="1631">
        <v>0</v>
      </c>
    </row>
    <row s="1635" customFormat="1" customHeight="1" ht="0.75" hidden="1">
      <c r="A164" s="1780"/>
      <c r="B164" s="1780"/>
      <c r="C164" s="369" t="s">
        <v>1159</v>
      </c>
      <c r="D164" s="2462"/>
      <c r="E164" s="2204"/>
      <c r="F164" s="2383"/>
      <c r="G164" s="400"/>
      <c r="H164" s="1500"/>
      <c r="I164" s="651"/>
      <c r="J164" s="571"/>
      <c r="K164" s="1500"/>
      <c r="L164" s="214"/>
      <c r="M164" s="341"/>
      <c r="N164" s="334"/>
      <c r="O164" s="1624"/>
      <c r="P164" s="1624"/>
      <c r="AH164" s="1631">
        <v>0</v>
      </c>
    </row>
    <row s="1635" customFormat="1" customHeight="1" ht="45" hidden="1">
      <c r="A165" s="1780" t="s">
        <v>172</v>
      </c>
      <c r="B165" s="1780" t="s">
        <v>173</v>
      </c>
      <c r="C165" s="369"/>
      <c r="D165" s="2462"/>
      <c r="E165" s="2204"/>
      <c r="F165" s="2383"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27" t="str">
        <f>INDEX(PT_DIFFERENTIATION_NTAR,MATCH(B165,PT_DIFFERENTIATION_NTAR_ID,0))</f>
        <v/>
      </c>
      <c r="H165" s="1862"/>
      <c r="I165" s="1739"/>
      <c r="J165" s="1773"/>
      <c r="K165" s="1778"/>
      <c r="L165" s="1862" t="s">
        <v>310</v>
      </c>
      <c r="M165" s="341"/>
      <c r="N165" s="334"/>
      <c r="O165" s="1624"/>
      <c r="P165" s="1624"/>
      <c r="AH165" s="1631">
        <v>0</v>
      </c>
    </row>
    <row s="1635" customFormat="1" customHeight="1" ht="18.75" hidden="1">
      <c r="A166" s="1780"/>
      <c r="B166" s="1780"/>
      <c r="C166" s="369" t="s">
        <v>1150</v>
      </c>
      <c r="D166" s="2462"/>
      <c r="E166" s="2204"/>
      <c r="F166" s="2383"/>
      <c r="G166" s="2427"/>
      <c r="H166" s="1500"/>
      <c r="I166" s="651" t="s">
        <v>1149</v>
      </c>
      <c r="J166" s="571"/>
      <c r="K166" s="1500"/>
      <c r="L166" s="214"/>
      <c r="M166" s="341"/>
      <c r="N166" s="334"/>
      <c r="O166" s="1624"/>
      <c r="P166" s="1624"/>
      <c r="AH166" s="1631">
        <v>0</v>
      </c>
    </row>
    <row s="1635" customFormat="1" customHeight="1" ht="0.75" hidden="1">
      <c r="A167" s="1780"/>
      <c r="B167" s="1780"/>
      <c r="C167" s="369" t="s">
        <v>1159</v>
      </c>
      <c r="D167" s="2462"/>
      <c r="E167" s="2204"/>
      <c r="F167" s="2383"/>
      <c r="G167" s="400"/>
      <c r="H167" s="1500"/>
      <c r="I167" s="651"/>
      <c r="J167" s="571"/>
      <c r="K167" s="1500"/>
      <c r="L167" s="214"/>
      <c r="M167" s="341"/>
      <c r="N167" s="334"/>
      <c r="O167" s="1624"/>
      <c r="P167" s="1624"/>
      <c r="AH167" s="1631">
        <v>0</v>
      </c>
    </row>
    <row s="1635" customFormat="1" customHeight="1" ht="18.75" hidden="1">
      <c r="A168" s="1780" t="s">
        <v>178</v>
      </c>
      <c r="B168" s="1780" t="s">
        <v>179</v>
      </c>
      <c r="C168" s="369"/>
      <c r="D168" s="2462"/>
      <c r="E168" s="2204"/>
      <c r="F168" s="2383" t="str">
        <f>INDEX(PT_DIFFERENTIATION_VTAR,MATCH(A168,PT_DIFFERENTIATION_VTAR_ID,0))</f>
        <v>Тарифы на услуги по передаче тепловой энергии</v>
      </c>
      <c r="G168" s="2427" t="str">
        <f>INDEX(PT_DIFFERENTIATION_NTAR,MATCH(B168,PT_DIFFERENTIATION_NTAR_ID,0))</f>
        <v/>
      </c>
      <c r="H168" s="1862"/>
      <c r="I168" s="1739"/>
      <c r="J168" s="1773"/>
      <c r="K168" s="1778"/>
      <c r="L168" s="1862" t="s">
        <v>310</v>
      </c>
      <c r="M168" s="341"/>
      <c r="N168" s="334"/>
      <c r="O168" s="1624"/>
      <c r="P168" s="1624"/>
      <c r="AH168" s="1631">
        <v>0</v>
      </c>
    </row>
    <row s="1635" customFormat="1" customHeight="1" ht="18.75" hidden="1">
      <c r="A169" s="1780"/>
      <c r="B169" s="1780"/>
      <c r="C169" s="369" t="s">
        <v>1150</v>
      </c>
      <c r="D169" s="2462"/>
      <c r="E169" s="2204"/>
      <c r="F169" s="2383"/>
      <c r="G169" s="2427"/>
      <c r="H169" s="1500"/>
      <c r="I169" s="651" t="s">
        <v>1149</v>
      </c>
      <c r="J169" s="571"/>
      <c r="K169" s="1500"/>
      <c r="L169" s="214"/>
      <c r="M169" s="341"/>
      <c r="N169" s="334"/>
      <c r="O169" s="1624"/>
      <c r="P169" s="1624"/>
      <c r="AH169" s="1631">
        <v>0</v>
      </c>
    </row>
    <row s="1635" customFormat="1" customHeight="1" ht="0.75" hidden="1">
      <c r="A170" s="1780"/>
      <c r="B170" s="1780"/>
      <c r="C170" s="369" t="s">
        <v>1159</v>
      </c>
      <c r="D170" s="2462"/>
      <c r="E170" s="2204"/>
      <c r="F170" s="2383"/>
      <c r="G170" s="400"/>
      <c r="H170" s="1500"/>
      <c r="I170" s="651"/>
      <c r="J170" s="571"/>
      <c r="K170" s="1500"/>
      <c r="L170" s="214"/>
      <c r="M170" s="341"/>
      <c r="N170" s="334"/>
      <c r="O170" s="1624"/>
      <c r="P170" s="1624"/>
      <c r="AH170" s="1631">
        <v>0</v>
      </c>
    </row>
    <row s="1635" customFormat="1" customHeight="1" ht="18.75" hidden="1">
      <c r="A171" s="1780" t="s">
        <v>184</v>
      </c>
      <c r="B171" s="1780" t="s">
        <v>185</v>
      </c>
      <c r="C171" s="369"/>
      <c r="D171" s="2462"/>
      <c r="E171" s="2204"/>
      <c r="F171" s="2383" t="str">
        <f>INDEX(PT_DIFFERENTIATION_VTAR,MATCH(A171,PT_DIFFERENTIATION_VTAR_ID,0))</f>
        <v>Тарифы на услуги по передаче теплоносителя</v>
      </c>
      <c r="G171" s="2427" t="str">
        <f>INDEX(PT_DIFFERENTIATION_NTAR,MATCH(B171,PT_DIFFERENTIATION_NTAR_ID,0))</f>
        <v/>
      </c>
      <c r="H171" s="1862"/>
      <c r="I171" s="1739"/>
      <c r="J171" s="1773"/>
      <c r="K171" s="1778"/>
      <c r="L171" s="1862" t="s">
        <v>310</v>
      </c>
      <c r="M171" s="341"/>
      <c r="N171" s="334"/>
      <c r="O171" s="1624"/>
      <c r="P171" s="1624"/>
      <c r="AH171" s="1631">
        <v>0</v>
      </c>
    </row>
    <row s="1635" customFormat="1" customHeight="1" ht="18.75" hidden="1">
      <c r="A172" s="1780"/>
      <c r="B172" s="1780"/>
      <c r="C172" s="369" t="s">
        <v>1150</v>
      </c>
      <c r="D172" s="2462"/>
      <c r="E172" s="2204"/>
      <c r="F172" s="2383"/>
      <c r="G172" s="2427"/>
      <c r="H172" s="1500"/>
      <c r="I172" s="651" t="s">
        <v>1149</v>
      </c>
      <c r="J172" s="571"/>
      <c r="K172" s="1500"/>
      <c r="L172" s="214"/>
      <c r="M172" s="341"/>
      <c r="N172" s="334"/>
      <c r="O172" s="1624"/>
      <c r="P172" s="1624"/>
      <c r="AH172" s="1631">
        <v>0</v>
      </c>
    </row>
    <row s="1635" customFormat="1" customHeight="1" ht="0.75" hidden="1">
      <c r="A173" s="1780"/>
      <c r="B173" s="1780"/>
      <c r="C173" s="369" t="s">
        <v>1159</v>
      </c>
      <c r="D173" s="2462"/>
      <c r="E173" s="2204"/>
      <c r="F173" s="2383"/>
      <c r="G173" s="400"/>
      <c r="H173" s="1500"/>
      <c r="I173" s="651"/>
      <c r="J173" s="571"/>
      <c r="K173" s="1500"/>
      <c r="L173" s="214"/>
      <c r="M173" s="341"/>
      <c r="N173" s="334"/>
      <c r="O173" s="1624"/>
      <c r="P173" s="1624"/>
      <c r="AH173" s="1631">
        <v>0</v>
      </c>
    </row>
    <row s="1635" customFormat="1" customHeight="1" ht="18.75" hidden="1">
      <c r="A174" s="1780" t="s">
        <v>190</v>
      </c>
      <c r="B174" s="1780" t="s">
        <v>191</v>
      </c>
      <c r="C174" s="369"/>
      <c r="D174" s="2462"/>
      <c r="E174" s="2204"/>
      <c r="F174" s="2383"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27" t="str">
        <f>INDEX(PT_DIFFERENTIATION_NTAR,MATCH(B174,PT_DIFFERENTIATION_NTAR_ID,0))</f>
        <v/>
      </c>
      <c r="H174" s="1862"/>
      <c r="I174" s="1739"/>
      <c r="J174" s="1773"/>
      <c r="K174" s="1778"/>
      <c r="L174" s="1862" t="s">
        <v>310</v>
      </c>
      <c r="M174" s="341"/>
      <c r="N174" s="334"/>
      <c r="O174" s="1624"/>
      <c r="P174" s="1624"/>
      <c r="AH174" s="1631">
        <v>0</v>
      </c>
    </row>
    <row s="1635" customFormat="1" customHeight="1" ht="18.75" hidden="1">
      <c r="A175" s="1780"/>
      <c r="B175" s="1780"/>
      <c r="C175" s="369" t="s">
        <v>1150</v>
      </c>
      <c r="D175" s="2462"/>
      <c r="E175" s="2204"/>
      <c r="F175" s="2383"/>
      <c r="G175" s="2427"/>
      <c r="H175" s="1500"/>
      <c r="I175" s="651" t="s">
        <v>1149</v>
      </c>
      <c r="J175" s="571"/>
      <c r="K175" s="1500"/>
      <c r="L175" s="214"/>
      <c r="M175" s="341"/>
      <c r="N175" s="334"/>
      <c r="O175" s="1624"/>
      <c r="P175" s="1624"/>
      <c r="AH175" s="1631">
        <v>0</v>
      </c>
    </row>
    <row s="1635" customFormat="1" customHeight="1" ht="0.75" hidden="1">
      <c r="A176" s="1780"/>
      <c r="B176" s="1780"/>
      <c r="C176" s="369" t="s">
        <v>1159</v>
      </c>
      <c r="D176" s="2462"/>
      <c r="E176" s="2204"/>
      <c r="F176" s="2383"/>
      <c r="G176" s="400"/>
      <c r="H176" s="1500"/>
      <c r="I176" s="651"/>
      <c r="J176" s="571"/>
      <c r="K176" s="1500"/>
      <c r="L176" s="214"/>
      <c r="M176" s="341"/>
      <c r="N176" s="334"/>
      <c r="O176" s="1624"/>
      <c r="P176" s="1624"/>
      <c r="AH176" s="1631">
        <v>0</v>
      </c>
    </row>
    <row s="1635" customFormat="1" customHeight="1" ht="18.75" hidden="1">
      <c r="A177" s="1780" t="s">
        <v>196</v>
      </c>
      <c r="B177" s="1780" t="s">
        <v>197</v>
      </c>
      <c r="C177" s="369"/>
      <c r="D177" s="2462"/>
      <c r="E177" s="2204"/>
      <c r="F177" s="2383" t="str">
        <f>INDEX(PT_DIFFERENTIATION_VTAR,MATCH(A177,PT_DIFFERENTIATION_VTAR_ID,0))</f>
        <v>Плата за подключение (технологическое присоединение) к системе теплоснабжения</v>
      </c>
      <c r="G177" s="2427" t="str">
        <f>INDEX(PT_DIFFERENTIATION_NTAR,MATCH(B177,PT_DIFFERENTIATION_NTAR_ID,0))</f>
        <v/>
      </c>
      <c r="H177" s="1862"/>
      <c r="I177" s="1739"/>
      <c r="J177" s="1773"/>
      <c r="K177" s="1778"/>
      <c r="L177" s="1862" t="s">
        <v>310</v>
      </c>
      <c r="M177" s="341"/>
      <c r="N177" s="334"/>
      <c r="O177" s="1624"/>
      <c r="P177" s="1624"/>
      <c r="AH177" s="1631">
        <v>0</v>
      </c>
    </row>
    <row s="1635" customFormat="1" customHeight="1" ht="18.75" hidden="1">
      <c r="A178" s="1780"/>
      <c r="B178" s="1780"/>
      <c r="C178" s="369" t="s">
        <v>1150</v>
      </c>
      <c r="D178" s="2462"/>
      <c r="E178" s="2204"/>
      <c r="F178" s="2383"/>
      <c r="G178" s="2427"/>
      <c r="H178" s="1500"/>
      <c r="I178" s="651" t="s">
        <v>1149</v>
      </c>
      <c r="J178" s="571"/>
      <c r="K178" s="1500"/>
      <c r="L178" s="214"/>
      <c r="M178" s="341"/>
      <c r="N178" s="334"/>
      <c r="O178" s="1624"/>
      <c r="P178" s="1624"/>
      <c r="AH178" s="1631">
        <v>0</v>
      </c>
    </row>
    <row s="1635" customFormat="1" customHeight="1" ht="0.75" hidden="1">
      <c r="A179" s="1780"/>
      <c r="B179" s="1780"/>
      <c r="C179" s="369" t="s">
        <v>1159</v>
      </c>
      <c r="D179" s="2462"/>
      <c r="E179" s="2204"/>
      <c r="F179" s="2383"/>
      <c r="G179" s="400"/>
      <c r="H179" s="1500"/>
      <c r="I179" s="651"/>
      <c r="J179" s="571"/>
      <c r="K179" s="1500"/>
      <c r="L179" s="214"/>
      <c r="M179" s="341"/>
      <c r="N179" s="334"/>
      <c r="O179" s="1624"/>
      <c r="P179" s="1624"/>
      <c r="AH179" s="1631">
        <v>0</v>
      </c>
    </row>
    <row s="1635" customFormat="1" customHeight="1" ht="18.75" hidden="1">
      <c r="A180" s="1780" t="s">
        <v>202</v>
      </c>
      <c r="B180" s="1780" t="s">
        <v>203</v>
      </c>
      <c r="C180" s="369"/>
      <c r="D180" s="2462"/>
      <c r="E180" s="2204"/>
      <c r="F180" s="2383" t="str">
        <f>INDEX(PT_DIFFERENTIATION_VTAR,MATCH(A180,PT_DIFFERENTIATION_VTAR_ID,0))</f>
        <v>Плата за подключение (технологическое присоединение) к системе теплоснабжения (индивидуальная)</v>
      </c>
      <c r="G180" s="2427" t="str">
        <f>INDEX(PT_DIFFERENTIATION_NTAR,MATCH(B180,PT_DIFFERENTIATION_NTAR_ID,0))</f>
        <v/>
      </c>
      <c r="H180" s="1989"/>
      <c r="I180" s="1739"/>
      <c r="J180" s="1773"/>
      <c r="K180" s="1778"/>
      <c r="L180" s="1989" t="s">
        <v>310</v>
      </c>
      <c r="M180" s="341"/>
      <c r="N180" s="334"/>
      <c r="O180" s="1624"/>
      <c r="P180" s="1624"/>
      <c r="AH180" s="1631">
        <v>0</v>
      </c>
    </row>
    <row s="1635" customFormat="1" customHeight="1" ht="18.75" hidden="1">
      <c r="A181" s="1780"/>
      <c r="B181" s="1780"/>
      <c r="C181" s="369" t="s">
        <v>1150</v>
      </c>
      <c r="D181" s="2462"/>
      <c r="E181" s="2204"/>
      <c r="F181" s="2383"/>
      <c r="G181" s="2427"/>
      <c r="H181" s="1500"/>
      <c r="I181" s="651" t="s">
        <v>1149</v>
      </c>
      <c r="J181" s="571"/>
      <c r="K181" s="1500"/>
      <c r="L181" s="214"/>
      <c r="M181" s="341"/>
      <c r="N181" s="334"/>
      <c r="O181" s="1624"/>
      <c r="P181" s="1624"/>
      <c r="AH181" s="1631">
        <v>0</v>
      </c>
    </row>
    <row s="1635" customFormat="1" customHeight="1" ht="0.75" hidden="1">
      <c r="A182" s="1780"/>
      <c r="B182" s="1780"/>
      <c r="C182" s="369" t="s">
        <v>1159</v>
      </c>
      <c r="D182" s="2462"/>
      <c r="E182" s="2204"/>
      <c r="F182" s="2383"/>
      <c r="G182" s="400"/>
      <c r="H182" s="1500"/>
      <c r="I182" s="651"/>
      <c r="J182" s="571"/>
      <c r="K182" s="1500"/>
      <c r="L182" s="214"/>
      <c r="M182" s="341"/>
      <c r="N182" s="334"/>
      <c r="O182" s="1624"/>
      <c r="P182" s="1624"/>
      <c r="AH182" s="1631">
        <v>0</v>
      </c>
    </row>
    <row s="1635" customFormat="1" customHeight="1" ht="18.75">
      <c r="A183" s="1780" t="s">
        <v>224</v>
      </c>
      <c r="B183" s="1780" t="s">
        <v>225</v>
      </c>
      <c r="C183" s="369"/>
      <c r="D183" s="2462"/>
      <c r="E183" s="2204"/>
      <c r="F183" s="2383" t="str">
        <f>INDEX(PT_DIFFERENTIATION_VTAR,MATCH(A183,PT_DIFFERENTIATION_VTAR_ID,0))</f>
        <v>Тариф на питьевую воду (питьевое водоснабжение)</v>
      </c>
      <c r="G183" s="2427" t="str">
        <f>INDEX(PT_DIFFERENTIATION_NTAR,MATCH(B183,PT_DIFFERENTIATION_NTAR_ID,0))</f>
        <v>тариф на питьевую воду</v>
      </c>
      <c r="H183" s="1862"/>
      <c r="I183" s="1739">
        <v>46023</v>
      </c>
      <c r="J183" s="1773">
        <v>46387</v>
      </c>
      <c r="K183" s="1778">
        <v>3000.539</v>
      </c>
      <c r="L183" s="1862" t="s">
        <v>310</v>
      </c>
      <c r="M183" s="341"/>
      <c r="N183" s="334"/>
      <c r="O183" s="1624"/>
      <c r="P183" s="1624"/>
      <c r="AH183" s="1631">
        <v>0</v>
      </c>
    </row>
    <row s="1635" customFormat="1" customHeight="1" ht="56.25">
      <c r="A184" s="1823"/>
      <c r="B184" s="1823"/>
      <c r="C184" s="1687"/>
      <c r="D184" s="344"/>
      <c r="E184" s="1031"/>
      <c r="F184" s="1031"/>
      <c r="G184" s="1031"/>
      <c r="H184" s="2577" t="s">
        <v>490</v>
      </c>
      <c r="I184" s="1739">
        <v>46388</v>
      </c>
      <c r="J184" s="1773">
        <v>46752</v>
      </c>
      <c r="K184" s="1778">
        <v>3095.572</v>
      </c>
      <c r="L184" s="2271" t="s">
        <v>310</v>
      </c>
      <c r="M184" s="2318"/>
      <c r="N184" s="618"/>
      <c r="O184" s="1624"/>
      <c r="P184" s="1624"/>
      <c r="Q184" s="1635"/>
      <c r="R184" s="1635"/>
      <c r="S184" s="1635"/>
      <c r="T184" s="1635"/>
      <c r="U184" s="1635"/>
      <c r="V184" s="1635"/>
      <c r="W184" s="1635"/>
      <c r="X184" s="1635"/>
      <c r="Y184" s="1635"/>
      <c r="Z184" s="1635"/>
      <c r="AA184" s="1635"/>
      <c r="AB184" s="1635"/>
      <c r="AC184" s="1635"/>
      <c r="AD184" s="1635"/>
      <c r="AE184" s="1635"/>
      <c r="AF184" s="1635"/>
      <c r="AG184" s="1635"/>
      <c r="AH184" s="1635">
        <v>0</v>
      </c>
    </row>
    <row s="1635" customFormat="1" customHeight="1" ht="56.25">
      <c r="A185" s="1823"/>
      <c r="B185" s="1823"/>
      <c r="C185" s="1687"/>
      <c r="D185" s="344"/>
      <c r="E185" s="1031"/>
      <c r="F185" s="1031"/>
      <c r="G185" s="1031"/>
      <c r="H185" s="2577" t="s">
        <v>490</v>
      </c>
      <c r="I185" s="1739">
        <v>46753</v>
      </c>
      <c r="J185" s="1773">
        <v>47118</v>
      </c>
      <c r="K185" s="1778">
        <v>3097.32</v>
      </c>
      <c r="L185" s="2271" t="s">
        <v>310</v>
      </c>
      <c r="M185" s="2318"/>
      <c r="N185" s="618"/>
      <c r="O185" s="1624"/>
      <c r="P185" s="1624"/>
      <c r="Q185" s="1635"/>
      <c r="R185" s="1635"/>
      <c r="S185" s="1635"/>
      <c r="T185" s="1635"/>
      <c r="U185" s="1635"/>
      <c r="V185" s="1635"/>
      <c r="W185" s="1635"/>
      <c r="X185" s="1635"/>
      <c r="Y185" s="1635"/>
      <c r="Z185" s="1635"/>
      <c r="AA185" s="1635"/>
      <c r="AB185" s="1635"/>
      <c r="AC185" s="1635"/>
      <c r="AD185" s="1635"/>
      <c r="AE185" s="1635"/>
      <c r="AF185" s="1635"/>
      <c r="AG185" s="1635"/>
      <c r="AH185" s="1635">
        <v>0</v>
      </c>
    </row>
    <row s="1635" customFormat="1" customHeight="1" ht="56.25">
      <c r="A186" s="1823"/>
      <c r="B186" s="1823"/>
      <c r="C186" s="1687"/>
      <c r="D186" s="344"/>
      <c r="E186" s="1031"/>
      <c r="F186" s="1031"/>
      <c r="G186" s="1031"/>
      <c r="H186" s="2577" t="s">
        <v>490</v>
      </c>
      <c r="I186" s="1739">
        <v>47119</v>
      </c>
      <c r="J186" s="1773">
        <v>47483</v>
      </c>
      <c r="K186" s="1778">
        <v>3074.678</v>
      </c>
      <c r="L186" s="2271" t="s">
        <v>310</v>
      </c>
      <c r="M186" s="2318"/>
      <c r="N186" s="618"/>
      <c r="O186" s="1624"/>
      <c r="P186" s="1624"/>
      <c r="Q186" s="1635"/>
      <c r="R186" s="1635"/>
      <c r="S186" s="1635"/>
      <c r="T186" s="1635"/>
      <c r="U186" s="1635"/>
      <c r="V186" s="1635"/>
      <c r="W186" s="1635"/>
      <c r="X186" s="1635"/>
      <c r="Y186" s="1635"/>
      <c r="Z186" s="1635"/>
      <c r="AA186" s="1635"/>
      <c r="AB186" s="1635"/>
      <c r="AC186" s="1635"/>
      <c r="AD186" s="1635"/>
      <c r="AE186" s="1635"/>
      <c r="AF186" s="1635"/>
      <c r="AG186" s="1635"/>
      <c r="AH186" s="1635">
        <v>0</v>
      </c>
    </row>
    <row s="1635" customFormat="1" customHeight="1" ht="56.25">
      <c r="A187" s="1823"/>
      <c r="B187" s="1823"/>
      <c r="C187" s="1687"/>
      <c r="D187" s="344"/>
      <c r="E187" s="1031"/>
      <c r="F187" s="1031"/>
      <c r="G187" s="1031"/>
      <c r="H187" s="2577" t="s">
        <v>490</v>
      </c>
      <c r="I187" s="1739">
        <v>47484</v>
      </c>
      <c r="J187" s="1773">
        <v>47848</v>
      </c>
      <c r="K187" s="1778">
        <v>3089.19</v>
      </c>
      <c r="L187" s="2271" t="s">
        <v>310</v>
      </c>
      <c r="M187" s="2318"/>
      <c r="N187" s="618"/>
      <c r="O187" s="1624"/>
      <c r="P187" s="1624"/>
      <c r="Q187" s="1635"/>
      <c r="R187" s="1635"/>
      <c r="S187" s="1635"/>
      <c r="T187" s="1635"/>
      <c r="U187" s="1635"/>
      <c r="V187" s="1635"/>
      <c r="W187" s="1635"/>
      <c r="X187" s="1635"/>
      <c r="Y187" s="1635"/>
      <c r="Z187" s="1635"/>
      <c r="AA187" s="1635"/>
      <c r="AB187" s="1635"/>
      <c r="AC187" s="1635"/>
      <c r="AD187" s="1635"/>
      <c r="AE187" s="1635"/>
      <c r="AF187" s="1635"/>
      <c r="AG187" s="1635"/>
      <c r="AH187" s="1635">
        <v>0</v>
      </c>
    </row>
    <row s="1635" customFormat="1" customHeight="1" ht="18.75">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c r="A190" s="1780" t="s">
        <v>234</v>
      </c>
      <c r="B190" s="1780" t="s">
        <v>235</v>
      </c>
      <c r="C190" s="369"/>
      <c r="D190" s="2462"/>
      <c r="E190" s="2204"/>
      <c r="F190" s="2383" t="str">
        <f>INDEX(PT_DIFFERENTIATION_VTAR,MATCH(A190,PT_DIFFERENTIATION_VTAR_ID,0))</f>
        <v>Тариф на техническую воду</v>
      </c>
      <c r="G190" s="2427" t="str">
        <f>INDEX(PT_DIFFERENTIATION_NTAR,MATCH(B190,PT_DIFFERENTIATION_NTAR_ID,0))</f>
        <v>тариф на техническую воду</v>
      </c>
      <c r="H190" s="1862"/>
      <c r="I190" s="1739">
        <v>46023</v>
      </c>
      <c r="J190" s="1773">
        <v>46387</v>
      </c>
      <c r="K190" s="1778">
        <v>72639.224</v>
      </c>
      <c r="L190" s="1862" t="s">
        <v>310</v>
      </c>
      <c r="M190" s="341"/>
      <c r="N190" s="334"/>
      <c r="O190" s="1624"/>
      <c r="P190" s="1624"/>
      <c r="AH190" s="1631">
        <v>0</v>
      </c>
    </row>
    <row s="1635" customFormat="1" customHeight="1" ht="56.25">
      <c r="A191" s="1823"/>
      <c r="B191" s="1823"/>
      <c r="C191" s="1687"/>
      <c r="D191" s="344"/>
      <c r="E191" s="1031"/>
      <c r="F191" s="1031"/>
      <c r="G191" s="1031"/>
      <c r="H191" s="2577" t="s">
        <v>490</v>
      </c>
      <c r="I191" s="1739">
        <v>46388</v>
      </c>
      <c r="J191" s="1773">
        <v>46752</v>
      </c>
      <c r="K191" s="1778">
        <v>69510.652</v>
      </c>
      <c r="L191" s="2271" t="s">
        <v>310</v>
      </c>
      <c r="M191" s="2318"/>
      <c r="N191" s="618"/>
      <c r="O191" s="1624"/>
      <c r="P191" s="1624"/>
      <c r="Q191" s="1635"/>
      <c r="R191" s="1635"/>
      <c r="S191" s="1635"/>
      <c r="T191" s="1635"/>
      <c r="U191" s="1635"/>
      <c r="V191" s="1635"/>
      <c r="W191" s="1635"/>
      <c r="X191" s="1635"/>
      <c r="Y191" s="1635"/>
      <c r="Z191" s="1635"/>
      <c r="AA191" s="1635"/>
      <c r="AB191" s="1635"/>
      <c r="AC191" s="1635"/>
      <c r="AD191" s="1635"/>
      <c r="AE191" s="1635"/>
      <c r="AF191" s="1635"/>
      <c r="AG191" s="1635"/>
      <c r="AH191" s="1635">
        <v>0</v>
      </c>
    </row>
    <row s="1635" customFormat="1" customHeight="1" ht="56.25">
      <c r="A192" s="1823"/>
      <c r="B192" s="1823"/>
      <c r="C192" s="1687"/>
      <c r="D192" s="344"/>
      <c r="E192" s="1031"/>
      <c r="F192" s="1031"/>
      <c r="G192" s="1031"/>
      <c r="H192" s="2577" t="s">
        <v>490</v>
      </c>
      <c r="I192" s="1739">
        <v>46753</v>
      </c>
      <c r="J192" s="1773">
        <v>47118</v>
      </c>
      <c r="K192" s="1778">
        <v>68776.373</v>
      </c>
      <c r="L192" s="2271" t="s">
        <v>310</v>
      </c>
      <c r="M192" s="2318"/>
      <c r="N192" s="618"/>
      <c r="O192" s="1624"/>
      <c r="P192" s="1624"/>
      <c r="Q192" s="1635"/>
      <c r="R192" s="1635"/>
      <c r="S192" s="1635"/>
      <c r="T192" s="1635"/>
      <c r="U192" s="1635"/>
      <c r="V192" s="1635"/>
      <c r="W192" s="1635"/>
      <c r="X192" s="1635"/>
      <c r="Y192" s="1635"/>
      <c r="Z192" s="1635"/>
      <c r="AA192" s="1635"/>
      <c r="AB192" s="1635"/>
      <c r="AC192" s="1635"/>
      <c r="AD192" s="1635"/>
      <c r="AE192" s="1635"/>
      <c r="AF192" s="1635"/>
      <c r="AG192" s="1635"/>
      <c r="AH192" s="1635">
        <v>0</v>
      </c>
    </row>
    <row s="1635" customFormat="1" customHeight="1" ht="56.25">
      <c r="A193" s="1823"/>
      <c r="B193" s="1823"/>
      <c r="C193" s="1687"/>
      <c r="D193" s="344"/>
      <c r="E193" s="1031"/>
      <c r="F193" s="1031"/>
      <c r="G193" s="1031"/>
      <c r="H193" s="2577" t="s">
        <v>490</v>
      </c>
      <c r="I193" s="1739">
        <v>47119</v>
      </c>
      <c r="J193" s="1773">
        <v>47483</v>
      </c>
      <c r="K193" s="1778">
        <v>65628.85</v>
      </c>
      <c r="L193" s="2271" t="s">
        <v>310</v>
      </c>
      <c r="M193" s="2318"/>
      <c r="N193" s="618"/>
      <c r="O193" s="1624"/>
      <c r="P193" s="1624"/>
      <c r="Q193" s="1635"/>
      <c r="R193" s="1635"/>
      <c r="S193" s="1635"/>
      <c r="T193" s="1635"/>
      <c r="U193" s="1635"/>
      <c r="V193" s="1635"/>
      <c r="W193" s="1635"/>
      <c r="X193" s="1635"/>
      <c r="Y193" s="1635"/>
      <c r="Z193" s="1635"/>
      <c r="AA193" s="1635"/>
      <c r="AB193" s="1635"/>
      <c r="AC193" s="1635"/>
      <c r="AD193" s="1635"/>
      <c r="AE193" s="1635"/>
      <c r="AF193" s="1635"/>
      <c r="AG193" s="1635"/>
      <c r="AH193" s="1635">
        <v>0</v>
      </c>
    </row>
    <row s="1635" customFormat="1" customHeight="1" ht="56.25">
      <c r="A194" s="1823"/>
      <c r="B194" s="1823"/>
      <c r="C194" s="1687"/>
      <c r="D194" s="344"/>
      <c r="E194" s="1031"/>
      <c r="F194" s="1031"/>
      <c r="G194" s="1031"/>
      <c r="H194" s="2577" t="s">
        <v>490</v>
      </c>
      <c r="I194" s="1739">
        <v>47484</v>
      </c>
      <c r="J194" s="1773">
        <v>47848</v>
      </c>
      <c r="K194" s="1778">
        <v>65628.85</v>
      </c>
      <c r="L194" s="2271" t="s">
        <v>310</v>
      </c>
      <c r="M194" s="2318"/>
      <c r="N194" s="618"/>
      <c r="O194" s="1624"/>
      <c r="P194" s="1624"/>
      <c r="Q194" s="1635"/>
      <c r="R194" s="1635"/>
      <c r="S194" s="1635"/>
      <c r="T194" s="1635"/>
      <c r="U194" s="1635"/>
      <c r="V194" s="1635"/>
      <c r="W194" s="1635"/>
      <c r="X194" s="1635"/>
      <c r="Y194" s="1635"/>
      <c r="Z194" s="1635"/>
      <c r="AA194" s="1635"/>
      <c r="AB194" s="1635"/>
      <c r="AC194" s="1635"/>
      <c r="AD194" s="1635"/>
      <c r="AE194" s="1635"/>
      <c r="AF194" s="1635"/>
      <c r="AG194" s="1635"/>
      <c r="AH194" s="1635">
        <v>0</v>
      </c>
    </row>
    <row s="1635" customFormat="1" customHeight="1" ht="18.75">
      <c r="A195" s="1780"/>
      <c r="B195" s="1780"/>
      <c r="C195" s="369" t="s">
        <v>1150</v>
      </c>
      <c r="D195" s="2462"/>
      <c r="E195" s="2204"/>
      <c r="F195" s="2383"/>
      <c r="G195" s="2427"/>
      <c r="H195" s="1500"/>
      <c r="I195" s="651" t="s">
        <v>1149</v>
      </c>
      <c r="J195" s="571"/>
      <c r="K195" s="1500"/>
      <c r="L195" s="214"/>
      <c r="M195" s="341"/>
      <c r="N195" s="334"/>
      <c r="O195" s="1624"/>
      <c r="P195" s="1624"/>
      <c r="AH195" s="1631">
        <v>0</v>
      </c>
    </row>
    <row s="1635" customFormat="1" customHeight="1" ht="0.75">
      <c r="A196" s="1780"/>
      <c r="B196" s="1780"/>
      <c r="C196" s="369" t="s">
        <v>1159</v>
      </c>
      <c r="D196" s="2462"/>
      <c r="E196" s="2204"/>
      <c r="F196" s="2383"/>
      <c r="G196" s="400"/>
      <c r="H196" s="1500"/>
      <c r="I196" s="651"/>
      <c r="J196" s="571"/>
      <c r="K196" s="1500"/>
      <c r="L196" s="214"/>
      <c r="M196" s="341"/>
      <c r="N196" s="334"/>
      <c r="O196" s="1624"/>
      <c r="P196" s="1624"/>
      <c r="AH196" s="1631">
        <v>0</v>
      </c>
    </row>
    <row s="1635" customFormat="1" customHeight="1" ht="18.75" hidden="1">
      <c r="A197" s="1780" t="s">
        <v>239</v>
      </c>
      <c r="B197" s="1780" t="s">
        <v>240</v>
      </c>
      <c r="C197" s="369"/>
      <c r="D197" s="2462"/>
      <c r="E197" s="2204"/>
      <c r="F197" s="2383" t="str">
        <f>INDEX(PT_DIFFERENTIATION_VTAR,MATCH(A197,PT_DIFFERENTIATION_VTAR_ID,0))</f>
        <v>Тариф на транспортировку воды</v>
      </c>
      <c r="G197" s="2427" t="str">
        <f>INDEX(PT_DIFFERENTIATION_NTAR,MATCH(B197,PT_DIFFERENTIATION_NTAR_ID,0))</f>
        <v/>
      </c>
      <c r="H197" s="1862"/>
      <c r="I197" s="1739"/>
      <c r="J197" s="1773"/>
      <c r="K197" s="1778"/>
      <c r="L197" s="1862" t="s">
        <v>310</v>
      </c>
      <c r="M197" s="341"/>
      <c r="N197" s="334"/>
      <c r="O197" s="1624"/>
      <c r="P197" s="1624"/>
      <c r="AH197" s="1631">
        <v>0</v>
      </c>
    </row>
    <row s="1635" customFormat="1" customHeight="1" ht="18.75" hidden="1">
      <c r="A198" s="1780"/>
      <c r="B198" s="1780"/>
      <c r="C198" s="369" t="s">
        <v>1150</v>
      </c>
      <c r="D198" s="2462"/>
      <c r="E198" s="2204"/>
      <c r="F198" s="2383"/>
      <c r="G198" s="2427"/>
      <c r="H198" s="1500"/>
      <c r="I198" s="651" t="s">
        <v>1149</v>
      </c>
      <c r="J198" s="571"/>
      <c r="K198" s="1500"/>
      <c r="L198" s="214"/>
      <c r="M198" s="341"/>
      <c r="N198" s="334"/>
      <c r="O198" s="1624"/>
      <c r="P198" s="1624"/>
      <c r="AH198" s="1631">
        <v>0</v>
      </c>
    </row>
    <row s="1635" customFormat="1" customHeight="1" ht="0.75" hidden="1">
      <c r="A199" s="1780"/>
      <c r="B199" s="1780"/>
      <c r="C199" s="369" t="s">
        <v>1159</v>
      </c>
      <c r="D199" s="2462"/>
      <c r="E199" s="2204"/>
      <c r="F199" s="2383"/>
      <c r="G199" s="400"/>
      <c r="H199" s="1500"/>
      <c r="I199" s="651"/>
      <c r="J199" s="571"/>
      <c r="K199" s="1500"/>
      <c r="L199" s="214"/>
      <c r="M199" s="341"/>
      <c r="N199" s="334"/>
      <c r="O199" s="1624"/>
      <c r="P199" s="1624"/>
      <c r="AH199" s="1631">
        <v>0</v>
      </c>
    </row>
    <row s="1635" customFormat="1" customHeight="1" ht="18.75" hidden="1">
      <c r="A200" s="1780" t="s">
        <v>244</v>
      </c>
      <c r="B200" s="1780" t="s">
        <v>245</v>
      </c>
      <c r="C200" s="369"/>
      <c r="D200" s="2462"/>
      <c r="E200" s="2204"/>
      <c r="F200" s="2383" t="str">
        <f>INDEX(PT_DIFFERENTIATION_VTAR,MATCH(A200,PT_DIFFERENTIATION_VTAR_ID,0))</f>
        <v>Тариф на подвоз воды</v>
      </c>
      <c r="G200" s="2427" t="str">
        <f>INDEX(PT_DIFFERENTIATION_NTAR,MATCH(B200,PT_DIFFERENTIATION_NTAR_ID,0))</f>
        <v/>
      </c>
      <c r="H200" s="1862"/>
      <c r="I200" s="1739"/>
      <c r="J200" s="1773"/>
      <c r="K200" s="1778"/>
      <c r="L200" s="1862" t="s">
        <v>310</v>
      </c>
      <c r="M200" s="341"/>
      <c r="N200" s="334"/>
      <c r="O200" s="1624"/>
      <c r="P200" s="1624"/>
      <c r="AH200" s="1631">
        <v>0</v>
      </c>
    </row>
    <row s="1635" customFormat="1" customHeight="1" ht="18.75" hidden="1">
      <c r="A201" s="1780"/>
      <c r="B201" s="1780"/>
      <c r="C201" s="369" t="s">
        <v>1150</v>
      </c>
      <c r="D201" s="2462"/>
      <c r="E201" s="2204"/>
      <c r="F201" s="2383"/>
      <c r="G201" s="2427"/>
      <c r="H201" s="1500"/>
      <c r="I201" s="651" t="s">
        <v>1149</v>
      </c>
      <c r="J201" s="571"/>
      <c r="K201" s="1500"/>
      <c r="L201" s="214"/>
      <c r="M201" s="341"/>
      <c r="N201" s="334"/>
      <c r="O201" s="1624"/>
      <c r="P201" s="1624"/>
      <c r="AH201" s="1631">
        <v>0</v>
      </c>
    </row>
    <row s="1635" customFormat="1" customHeight="1" ht="0.75" hidden="1">
      <c r="A202" s="1780"/>
      <c r="B202" s="1780"/>
      <c r="C202" s="369" t="s">
        <v>1159</v>
      </c>
      <c r="D202" s="2462"/>
      <c r="E202" s="2204"/>
      <c r="F202" s="2383"/>
      <c r="G202" s="400"/>
      <c r="H202" s="1500"/>
      <c r="I202" s="651"/>
      <c r="J202" s="571"/>
      <c r="K202" s="1500"/>
      <c r="L202" s="214"/>
      <c r="M202" s="341"/>
      <c r="N202" s="334"/>
      <c r="O202" s="1624"/>
      <c r="P202" s="1624"/>
      <c r="AH202" s="1631">
        <v>0</v>
      </c>
    </row>
    <row s="1635" customFormat="1" customHeight="1" ht="18.75" hidden="1">
      <c r="A203" s="1780" t="s">
        <v>249</v>
      </c>
      <c r="B203" s="1780" t="s">
        <v>250</v>
      </c>
      <c r="C203" s="369"/>
      <c r="D203" s="2462"/>
      <c r="E203" s="2204"/>
      <c r="F203" s="2383" t="str">
        <f>INDEX(PT_DIFFERENTIATION_VTAR,MATCH(A203,PT_DIFFERENTIATION_VTAR_ID,0))</f>
        <v>Тариф на подключение (технологическое присоединение) к централизованной системе холодного водоснабжения</v>
      </c>
      <c r="G203" s="2427" t="str">
        <f>INDEX(PT_DIFFERENTIATION_NTAR,MATCH(B203,PT_DIFFERENTIATION_NTAR_ID,0))</f>
        <v/>
      </c>
      <c r="H203" s="1862"/>
      <c r="I203" s="1739"/>
      <c r="J203" s="1773"/>
      <c r="K203" s="1778"/>
      <c r="L203" s="1862" t="s">
        <v>310</v>
      </c>
      <c r="M203" s="341"/>
      <c r="N203" s="334"/>
      <c r="O203" s="1624"/>
      <c r="P203" s="1624"/>
      <c r="AH203" s="1631">
        <v>0</v>
      </c>
    </row>
    <row s="1635" customFormat="1" customHeight="1" ht="18.75" hidden="1">
      <c r="A204" s="1780"/>
      <c r="B204" s="1780"/>
      <c r="C204" s="369" t="s">
        <v>1150</v>
      </c>
      <c r="D204" s="2462"/>
      <c r="E204" s="2204"/>
      <c r="F204" s="2383"/>
      <c r="G204" s="2427"/>
      <c r="H204" s="1500"/>
      <c r="I204" s="651" t="s">
        <v>1149</v>
      </c>
      <c r="J204" s="571"/>
      <c r="K204" s="1500"/>
      <c r="L204" s="214"/>
      <c r="M204" s="341"/>
      <c r="N204" s="334"/>
      <c r="O204" s="1624"/>
      <c r="P204" s="1624"/>
      <c r="AH204" s="1631">
        <v>0</v>
      </c>
    </row>
    <row s="1635" customFormat="1" customHeight="1" ht="0.75" hidden="1">
      <c r="A205" s="1780"/>
      <c r="B205" s="1780"/>
      <c r="C205" s="369" t="s">
        <v>1159</v>
      </c>
      <c r="D205" s="2462"/>
      <c r="E205" s="2204"/>
      <c r="F205" s="2383"/>
      <c r="G205" s="400"/>
      <c r="H205" s="1500"/>
      <c r="I205" s="651"/>
      <c r="J205" s="571"/>
      <c r="K205" s="1500"/>
      <c r="L205" s="214"/>
      <c r="M205" s="341"/>
      <c r="N205" s="334"/>
      <c r="O205" s="1624"/>
      <c r="P205" s="1624"/>
      <c r="AH205" s="1631">
        <v>0</v>
      </c>
    </row>
    <row s="1635" customFormat="1" customHeight="1" ht="18.75" hidden="1">
      <c r="A206" s="1780" t="s">
        <v>254</v>
      </c>
      <c r="B206" s="1780" t="s">
        <v>255</v>
      </c>
      <c r="C206" s="369"/>
      <c r="D206" s="2462"/>
      <c r="E206" s="2204"/>
      <c r="F206" s="2383" t="str">
        <f>INDEX(PT_DIFFERENTIATION_VTAR,MATCH(A206,PT_DIFFERENTIATION_VTAR_ID,0))</f>
        <v>Тариф на горячую воду (горячее водоснабжение)</v>
      </c>
      <c r="G206" s="2427" t="str">
        <f>INDEX(PT_DIFFERENTIATION_NTAR,MATCH(B206,PT_DIFFERENTIATION_NTAR_ID,0))</f>
        <v/>
      </c>
      <c r="H206" s="1862"/>
      <c r="I206" s="1739"/>
      <c r="J206" s="1773"/>
      <c r="K206" s="1778"/>
      <c r="L206" s="1862" t="s">
        <v>310</v>
      </c>
      <c r="M206" s="341"/>
      <c r="N206" s="334"/>
      <c r="O206" s="1624"/>
      <c r="P206" s="1624"/>
      <c r="AH206" s="1631">
        <v>0</v>
      </c>
    </row>
    <row s="1635" customFormat="1" customHeight="1" ht="18.75" hidden="1">
      <c r="A207" s="1780"/>
      <c r="B207" s="1780"/>
      <c r="C207" s="369" t="s">
        <v>1150</v>
      </c>
      <c r="D207" s="2462"/>
      <c r="E207" s="2204"/>
      <c r="F207" s="2383"/>
      <c r="G207" s="2427"/>
      <c r="H207" s="1500"/>
      <c r="I207" s="651" t="s">
        <v>1149</v>
      </c>
      <c r="J207" s="571"/>
      <c r="K207" s="1500"/>
      <c r="L207" s="214"/>
      <c r="M207" s="341"/>
      <c r="N207" s="334"/>
      <c r="O207" s="1624"/>
      <c r="P207" s="1624"/>
      <c r="AH207" s="1631">
        <v>0</v>
      </c>
    </row>
    <row s="1635" customFormat="1" customHeight="1" ht="0.75" hidden="1">
      <c r="A208" s="1780"/>
      <c r="B208" s="1780"/>
      <c r="C208" s="369" t="s">
        <v>1159</v>
      </c>
      <c r="D208" s="2462"/>
      <c r="E208" s="2204"/>
      <c r="F208" s="2383"/>
      <c r="G208" s="400"/>
      <c r="H208" s="1500"/>
      <c r="I208" s="651"/>
      <c r="J208" s="571"/>
      <c r="K208" s="1500"/>
      <c r="L208" s="214"/>
      <c r="M208" s="341"/>
      <c r="N208" s="334"/>
      <c r="O208" s="1624"/>
      <c r="P208" s="1624"/>
      <c r="AH208" s="1631">
        <v>0</v>
      </c>
    </row>
    <row s="1635" customFormat="1" customHeight="1" ht="18.75" hidden="1">
      <c r="A209" s="1780" t="s">
        <v>259</v>
      </c>
      <c r="B209" s="1780" t="s">
        <v>260</v>
      </c>
      <c r="C209" s="369"/>
      <c r="D209" s="2462"/>
      <c r="E209" s="2204"/>
      <c r="F209" s="2383" t="str">
        <f>INDEX(PT_DIFFERENTIATION_VTAR,MATCH(A209,PT_DIFFERENTIATION_VTAR_ID,0))</f>
        <v>Тариф на транспортировку горячей воды</v>
      </c>
      <c r="G209" s="2427" t="str">
        <f>INDEX(PT_DIFFERENTIATION_NTAR,MATCH(B209,PT_DIFFERENTIATION_NTAR_ID,0))</f>
        <v/>
      </c>
      <c r="H209" s="1862"/>
      <c r="I209" s="1739"/>
      <c r="J209" s="1773"/>
      <c r="K209" s="1778"/>
      <c r="L209" s="1862" t="s">
        <v>310</v>
      </c>
      <c r="M209" s="341"/>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341"/>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341"/>
      <c r="N211" s="334"/>
      <c r="O211" s="1624"/>
      <c r="P211" s="1624"/>
      <c r="AH211" s="1631">
        <v>0</v>
      </c>
    </row>
    <row s="1635" customFormat="1" customHeight="1" ht="18.75" hidden="1">
      <c r="A212" s="1780" t="s">
        <v>264</v>
      </c>
      <c r="B212" s="1780" t="s">
        <v>265</v>
      </c>
      <c r="C212" s="369"/>
      <c r="D212" s="2462"/>
      <c r="E212" s="2204"/>
      <c r="F212" s="2383" t="str">
        <f>INDEX(PT_DIFFERENTIATION_VTAR,MATCH(A212,PT_DIFFERENTIATION_VTAR_ID,0))</f>
        <v>Тариф на подключение (технологическое присоединение) к централизованной системе горячего водоснабжения</v>
      </c>
      <c r="G212" s="2427" t="str">
        <f>INDEX(PT_DIFFERENTIATION_NTAR,MATCH(B212,PT_DIFFERENTIATION_NTAR_ID,0))</f>
        <v/>
      </c>
      <c r="H212" s="1862"/>
      <c r="I212" s="1739"/>
      <c r="J212" s="1773"/>
      <c r="K212" s="1778"/>
      <c r="L212" s="1862" t="s">
        <v>310</v>
      </c>
      <c r="M212" s="34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34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18.75" hidden="1">
      <c r="A215" s="1780" t="s">
        <v>269</v>
      </c>
      <c r="B215" s="1780" t="s">
        <v>270</v>
      </c>
      <c r="C215" s="369"/>
      <c r="D215" s="2462"/>
      <c r="E215" s="2204"/>
      <c r="F215" s="2383" t="str">
        <f>INDEX(PT_DIFFERENTIATION_VTAR,MATCH(A215,PT_DIFFERENTIATION_VTAR_ID,0))</f>
        <v>Тариф на водоотведение</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18.75" hidden="1">
      <c r="A218" s="1780" t="s">
        <v>274</v>
      </c>
      <c r="B218" s="1780" t="s">
        <v>275</v>
      </c>
      <c r="C218" s="369"/>
      <c r="D218" s="2462"/>
      <c r="E218" s="2204"/>
      <c r="F218" s="2383" t="str">
        <f>INDEX(PT_DIFFERENTIATION_VTAR,MATCH(A218,PT_DIFFERENTIATION_VTAR_ID,0))</f>
        <v>Тариф на транспортировку сточных вод</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279</v>
      </c>
      <c r="B221" s="1780" t="s">
        <v>280</v>
      </c>
      <c r="C221" s="369"/>
      <c r="D221" s="2462"/>
      <c r="E221" s="2204"/>
      <c r="F221" s="2383" t="str">
        <f>INDEX(PT_DIFFERENTIATION_VTAR,MATCH(A221,PT_DIFFERENTIATION_VTAR_ID,0))</f>
        <v>Тариф на подключение (технологическое присоединение) к централизованной системе водоотведения</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1.05">
      <c r="A223" s="1780"/>
      <c r="B223" s="1780"/>
      <c r="C223" s="369" t="s">
        <v>1159</v>
      </c>
      <c r="D223" s="2462"/>
      <c r="E223" s="2204"/>
      <c r="F223" s="2383"/>
      <c r="G223" s="400"/>
      <c r="H223" s="1500"/>
      <c r="I223" s="651"/>
      <c r="J223" s="571"/>
      <c r="K223" s="1500"/>
      <c r="L223" s="214"/>
      <c r="M223" s="341"/>
      <c r="N223" s="334"/>
      <c r="O223" s="1624"/>
      <c r="P223" s="1624"/>
      <c r="AH223" s="1631">
        <v>1</v>
      </c>
    </row>
    <row customHeight="1" ht="27.299999999999997">
      <c r="A224" s="1780"/>
      <c r="B224" s="1780"/>
      <c r="D224" s="376"/>
      <c r="E224" s="147" t="s">
        <v>110</v>
      </c>
      <c r="F22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4" s="2460"/>
      <c r="H224" s="2460"/>
      <c r="I224" s="2460"/>
      <c r="J224" s="2460"/>
      <c r="K224" s="2460"/>
      <c r="L224" s="2460"/>
      <c r="M224" s="297"/>
      <c r="N224" s="334"/>
      <c r="AH224" s="374">
        <v>26</v>
      </c>
    </row>
    <row s="1635" customFormat="1" customHeight="1" ht="60.75" hidden="1">
      <c r="A225" s="1780" t="s">
        <v>154</v>
      </c>
      <c r="B225" s="1780" t="s">
        <v>155</v>
      </c>
      <c r="C225" s="369"/>
      <c r="D225" s="2462"/>
      <c r="E225" s="2204"/>
      <c r="F225" s="2383" t="str">
        <f>INDEX(PT_DIFFERENTIATION_VTAR,MATCH(A225,PT_DIFFERENTIATION_VTAR_ID,0))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5" s="2427" t="str">
        <f>INDEX(PT_DIFFERENTIATION_NTAR,MATCH(B225,PT_DIFFERENTIATION_NTAR_ID,0))</f>
        <v/>
      </c>
      <c r="H225" s="1862"/>
      <c r="I225" s="1739"/>
      <c r="J225" s="1773"/>
      <c r="K225" s="1778"/>
      <c r="L225" s="1862" t="s">
        <v>310</v>
      </c>
      <c r="M22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5" s="334"/>
      <c r="O225" s="1624"/>
      <c r="P225" s="1624"/>
      <c r="AH225" s="1631">
        <v>0</v>
      </c>
    </row>
    <row s="1635" customFormat="1" customHeight="1" ht="18.75" hidden="1">
      <c r="A226" s="1780"/>
      <c r="B226" s="1780"/>
      <c r="C226" s="369" t="s">
        <v>1150</v>
      </c>
      <c r="D226" s="2462"/>
      <c r="E226" s="2204"/>
      <c r="F226" s="2383"/>
      <c r="G226" s="2427"/>
      <c r="H226" s="1500"/>
      <c r="I226" s="651" t="s">
        <v>1149</v>
      </c>
      <c r="J226" s="571"/>
      <c r="K226" s="1500"/>
      <c r="L226" s="214"/>
      <c r="M226" s="2170"/>
      <c r="N226" s="334"/>
      <c r="O226" s="1624"/>
      <c r="P226" s="1624"/>
      <c r="AH226" s="1631">
        <v>0</v>
      </c>
    </row>
    <row s="1635" customFormat="1" customHeight="1" ht="0.75" hidden="1">
      <c r="A227" s="1780"/>
      <c r="B227" s="1780"/>
      <c r="C227" s="369" t="s">
        <v>1159</v>
      </c>
      <c r="D227" s="2462"/>
      <c r="E227" s="2204"/>
      <c r="F227" s="2383"/>
      <c r="G227" s="400"/>
      <c r="H227" s="1500"/>
      <c r="I227" s="651"/>
      <c r="J227" s="571"/>
      <c r="K227" s="1500"/>
      <c r="L227" s="214"/>
      <c r="M227" s="2170"/>
      <c r="N227" s="334"/>
      <c r="O227" s="1624"/>
      <c r="P227" s="1624"/>
      <c r="AH227" s="1631">
        <v>0</v>
      </c>
    </row>
    <row s="1635" customFormat="1" customHeight="1" ht="45" hidden="1">
      <c r="A228" s="1780" t="s">
        <v>159</v>
      </c>
      <c r="B228" s="1780" t="s">
        <v>160</v>
      </c>
      <c r="C228" s="369"/>
      <c r="D228" s="2462"/>
      <c r="E228" s="2204"/>
      <c r="F228" s="2383" t="str">
        <f>INDEX(PT_DIFFERENTIATION_VTAR,MATCH(A228,PT_DIFFERENTIATION_VTAR_ID,0))</f>
        <v/>
      </c>
      <c r="G228" s="2427" t="str">
        <f>INDEX(PT_DIFFERENTIATION_NTAR,MATCH(B228,PT_DIFFERENTIATION_NTAR_ID,0))</f>
        <v/>
      </c>
      <c r="H228" s="1862"/>
      <c r="I228" s="1739"/>
      <c r="J228" s="1773"/>
      <c r="K228" s="1778"/>
      <c r="L228" s="1862" t="s">
        <v>310</v>
      </c>
      <c r="M228" s="2171"/>
      <c r="N228" s="334"/>
      <c r="O228" s="1624"/>
      <c r="P228" s="1624"/>
      <c r="AH228" s="1631">
        <v>0</v>
      </c>
    </row>
    <row s="1635" customFormat="1" customHeight="1" ht="18.75" hidden="1">
      <c r="A229" s="1780"/>
      <c r="B229" s="1780"/>
      <c r="C229" s="369" t="s">
        <v>1150</v>
      </c>
      <c r="D229" s="2462"/>
      <c r="E229" s="2204"/>
      <c r="F229" s="2383"/>
      <c r="G229" s="2427"/>
      <c r="H229" s="1500"/>
      <c r="I229" s="651" t="s">
        <v>1149</v>
      </c>
      <c r="J229" s="571"/>
      <c r="K229" s="1500"/>
      <c r="L229" s="214"/>
      <c r="M229" s="1861"/>
      <c r="N229" s="334"/>
      <c r="O229" s="1624"/>
      <c r="P229" s="1624"/>
      <c r="AH229" s="1631">
        <v>0</v>
      </c>
    </row>
    <row s="1635" customFormat="1" customHeight="1" ht="0.75" hidden="1">
      <c r="A230" s="1780"/>
      <c r="B230" s="1780"/>
      <c r="C230" s="369" t="s">
        <v>1159</v>
      </c>
      <c r="D230" s="2462"/>
      <c r="E230" s="2204"/>
      <c r="F230" s="2383"/>
      <c r="G230" s="400"/>
      <c r="H230" s="1500"/>
      <c r="I230" s="651"/>
      <c r="J230" s="571"/>
      <c r="K230" s="1500"/>
      <c r="L230" s="214"/>
      <c r="M230" s="341"/>
      <c r="N230" s="334"/>
      <c r="O230" s="1624"/>
      <c r="P230" s="1624"/>
      <c r="AH230" s="1631">
        <v>0</v>
      </c>
    </row>
    <row s="1635" customFormat="1" customHeight="1" ht="45" hidden="1">
      <c r="A231" s="1780" t="s">
        <v>166</v>
      </c>
      <c r="B231" s="1780" t="s">
        <v>167</v>
      </c>
      <c r="C231" s="369"/>
      <c r="D231" s="2462"/>
      <c r="E231" s="2204"/>
      <c r="F231" s="2383" t="str">
        <f>INDEX(PT_DIFFERENTIATION_VTAR,MATCH(A231,PT_DIFFERENTIATION_VTAR_ID,0))</f>
        <v>Тарифы на теплоноситель, поставляемый теплоснабжающими организациями потребителям, другим теплоснабжающим организациям</v>
      </c>
      <c r="G231" s="2427" t="str">
        <f>INDEX(PT_DIFFERENTIATION_NTAR,MATCH(B231,PT_DIFFERENTIATION_NTAR_ID,0))</f>
        <v/>
      </c>
      <c r="H231" s="1862"/>
      <c r="I231" s="1739"/>
      <c r="J231" s="1773"/>
      <c r="K231" s="1778"/>
      <c r="L231" s="1862" t="s">
        <v>310</v>
      </c>
      <c r="M231" s="341"/>
      <c r="N231" s="334"/>
      <c r="O231" s="1624"/>
      <c r="P231" s="1624"/>
      <c r="AH231" s="1631">
        <v>0</v>
      </c>
    </row>
    <row s="1635" customFormat="1" customHeight="1" ht="18.75" hidden="1">
      <c r="A232" s="1780"/>
      <c r="B232" s="1780"/>
      <c r="C232" s="369" t="s">
        <v>1150</v>
      </c>
      <c r="D232" s="2462"/>
      <c r="E232" s="2204"/>
      <c r="F232" s="2383"/>
      <c r="G232" s="2427"/>
      <c r="H232" s="1500"/>
      <c r="I232" s="651" t="s">
        <v>1149</v>
      </c>
      <c r="J232" s="571"/>
      <c r="K232" s="1500"/>
      <c r="L232" s="214"/>
      <c r="M232" s="341"/>
      <c r="N232" s="334"/>
      <c r="O232" s="1624"/>
      <c r="P232" s="1624"/>
      <c r="AH232" s="1631">
        <v>0</v>
      </c>
    </row>
    <row s="1635" customFormat="1" customHeight="1" ht="0.75" hidden="1">
      <c r="A233" s="1780"/>
      <c r="B233" s="1780"/>
      <c r="C233" s="369" t="s">
        <v>1159</v>
      </c>
      <c r="D233" s="2462"/>
      <c r="E233" s="2204"/>
      <c r="F233" s="2383"/>
      <c r="G233" s="400"/>
      <c r="H233" s="1500"/>
      <c r="I233" s="651"/>
      <c r="J233" s="571"/>
      <c r="K233" s="1500"/>
      <c r="L233" s="214"/>
      <c r="M233" s="341"/>
      <c r="N233" s="334"/>
      <c r="O233" s="1624"/>
      <c r="P233" s="1624"/>
      <c r="AH233" s="1631">
        <v>0</v>
      </c>
    </row>
    <row s="1635" customFormat="1" customHeight="1" ht="45" hidden="1">
      <c r="A234" s="1780" t="s">
        <v>172</v>
      </c>
      <c r="B234" s="1780" t="s">
        <v>173</v>
      </c>
      <c r="C234" s="369"/>
      <c r="D234" s="2462"/>
      <c r="E234" s="2204"/>
      <c r="F234" s="2383"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427" t="str">
        <f>INDEX(PT_DIFFERENTIATION_NTAR,MATCH(B234,PT_DIFFERENTIATION_NTAR_ID,0))</f>
        <v/>
      </c>
      <c r="H234" s="1862"/>
      <c r="I234" s="1739"/>
      <c r="J234" s="1773"/>
      <c r="K234" s="1778"/>
      <c r="L234" s="1862" t="s">
        <v>310</v>
      </c>
      <c r="M234" s="341"/>
      <c r="N234" s="334"/>
      <c r="O234" s="1624"/>
      <c r="P234" s="1624"/>
      <c r="AH234" s="1631">
        <v>0</v>
      </c>
    </row>
    <row s="1635" customFormat="1" customHeight="1" ht="18.75" hidden="1">
      <c r="A235" s="1780"/>
      <c r="B235" s="1780"/>
      <c r="C235" s="369" t="s">
        <v>1150</v>
      </c>
      <c r="D235" s="2462"/>
      <c r="E235" s="2204"/>
      <c r="F235" s="2383"/>
      <c r="G235" s="2427"/>
      <c r="H235" s="1500"/>
      <c r="I235" s="651" t="s">
        <v>1149</v>
      </c>
      <c r="J235" s="571"/>
      <c r="K235" s="1500"/>
      <c r="L235" s="214"/>
      <c r="M235" s="341"/>
      <c r="N235" s="334"/>
      <c r="O235" s="1624"/>
      <c r="P235" s="1624"/>
      <c r="AH235" s="1631">
        <v>0</v>
      </c>
    </row>
    <row s="1635" customFormat="1" customHeight="1" ht="0.75" hidden="1">
      <c r="A236" s="1780"/>
      <c r="B236" s="1780"/>
      <c r="C236" s="369" t="s">
        <v>1159</v>
      </c>
      <c r="D236" s="2462"/>
      <c r="E236" s="2204"/>
      <c r="F236" s="2383"/>
      <c r="G236" s="400"/>
      <c r="H236" s="1500"/>
      <c r="I236" s="651"/>
      <c r="J236" s="571"/>
      <c r="K236" s="1500"/>
      <c r="L236" s="214"/>
      <c r="M236" s="341"/>
      <c r="N236" s="334"/>
      <c r="O236" s="1624"/>
      <c r="P236" s="1624"/>
      <c r="AH236" s="1631">
        <v>0</v>
      </c>
    </row>
    <row s="1635" customFormat="1" customHeight="1" ht="18.75" hidden="1">
      <c r="A237" s="1780" t="s">
        <v>178</v>
      </c>
      <c r="B237" s="1780" t="s">
        <v>179</v>
      </c>
      <c r="C237" s="369"/>
      <c r="D237" s="2462"/>
      <c r="E237" s="2204"/>
      <c r="F237" s="2383" t="str">
        <f>INDEX(PT_DIFFERENTIATION_VTAR,MATCH(A237,PT_DIFFERENTIATION_VTAR_ID,0))</f>
        <v>Тарифы на услуги по передаче тепловой энергии</v>
      </c>
      <c r="G237" s="2427" t="str">
        <f>INDEX(PT_DIFFERENTIATION_NTAR,MATCH(B237,PT_DIFFERENTIATION_NTAR_ID,0))</f>
        <v/>
      </c>
      <c r="H237" s="1862"/>
      <c r="I237" s="1739"/>
      <c r="J237" s="1773"/>
      <c r="K237" s="1778"/>
      <c r="L237" s="1862" t="s">
        <v>310</v>
      </c>
      <c r="M237" s="341"/>
      <c r="N237" s="334"/>
      <c r="O237" s="1624"/>
      <c r="P237" s="1624"/>
      <c r="AH237" s="1631">
        <v>0</v>
      </c>
    </row>
    <row s="1635" customFormat="1" customHeight="1" ht="18.75" hidden="1">
      <c r="A238" s="1780"/>
      <c r="B238" s="1780"/>
      <c r="C238" s="369" t="s">
        <v>1150</v>
      </c>
      <c r="D238" s="2462"/>
      <c r="E238" s="2204"/>
      <c r="F238" s="2383"/>
      <c r="G238" s="2427"/>
      <c r="H238" s="1500"/>
      <c r="I238" s="651" t="s">
        <v>1149</v>
      </c>
      <c r="J238" s="571"/>
      <c r="K238" s="1500"/>
      <c r="L238" s="214"/>
      <c r="M238" s="341"/>
      <c r="N238" s="334"/>
      <c r="O238" s="1624"/>
      <c r="P238" s="1624"/>
      <c r="AH238" s="1631">
        <v>0</v>
      </c>
    </row>
    <row s="1635" customFormat="1" customHeight="1" ht="0.75" hidden="1">
      <c r="A239" s="1780"/>
      <c r="B239" s="1780"/>
      <c r="C239" s="369" t="s">
        <v>1159</v>
      </c>
      <c r="D239" s="2462"/>
      <c r="E239" s="2204"/>
      <c r="F239" s="2383"/>
      <c r="G239" s="400"/>
      <c r="H239" s="1500"/>
      <c r="I239" s="651"/>
      <c r="J239" s="571"/>
      <c r="K239" s="1500"/>
      <c r="L239" s="214"/>
      <c r="M239" s="341"/>
      <c r="N239" s="334"/>
      <c r="O239" s="1624"/>
      <c r="P239" s="1624"/>
      <c r="AH239" s="1631">
        <v>0</v>
      </c>
    </row>
    <row s="1635" customFormat="1" customHeight="1" ht="18.75" hidden="1">
      <c r="A240" s="1780" t="s">
        <v>184</v>
      </c>
      <c r="B240" s="1780" t="s">
        <v>185</v>
      </c>
      <c r="C240" s="369"/>
      <c r="D240" s="2462"/>
      <c r="E240" s="2204"/>
      <c r="F240" s="2383" t="str">
        <f>INDEX(PT_DIFFERENTIATION_VTAR,MATCH(A240,PT_DIFFERENTIATION_VTAR_ID,0))</f>
        <v>Тарифы на услуги по передаче теплоносителя</v>
      </c>
      <c r="G240" s="2427" t="str">
        <f>INDEX(PT_DIFFERENTIATION_NTAR,MATCH(B240,PT_DIFFERENTIATION_NTAR_ID,0))</f>
        <v/>
      </c>
      <c r="H240" s="1862"/>
      <c r="I240" s="1739"/>
      <c r="J240" s="1773"/>
      <c r="K240" s="1778"/>
      <c r="L240" s="1862" t="s">
        <v>310</v>
      </c>
      <c r="M240" s="341"/>
      <c r="N240" s="334"/>
      <c r="O240" s="1624"/>
      <c r="P240" s="1624"/>
      <c r="AH240" s="1631">
        <v>0</v>
      </c>
    </row>
    <row s="1635" customFormat="1" customHeight="1" ht="18.75" hidden="1">
      <c r="A241" s="1780"/>
      <c r="B241" s="1780"/>
      <c r="C241" s="369" t="s">
        <v>1150</v>
      </c>
      <c r="D241" s="2462"/>
      <c r="E241" s="2204"/>
      <c r="F241" s="2383"/>
      <c r="G241" s="2427"/>
      <c r="H241" s="1500"/>
      <c r="I241" s="651" t="s">
        <v>1149</v>
      </c>
      <c r="J241" s="571"/>
      <c r="K241" s="1500"/>
      <c r="L241" s="214"/>
      <c r="M241" s="341"/>
      <c r="N241" s="334"/>
      <c r="O241" s="1624"/>
      <c r="P241" s="1624"/>
      <c r="AH241" s="1631">
        <v>0</v>
      </c>
    </row>
    <row s="1635" customFormat="1" customHeight="1" ht="0.75" hidden="1">
      <c r="A242" s="1780"/>
      <c r="B242" s="1780"/>
      <c r="C242" s="369" t="s">
        <v>1159</v>
      </c>
      <c r="D242" s="2462"/>
      <c r="E242" s="2204"/>
      <c r="F242" s="2383"/>
      <c r="G242" s="400"/>
      <c r="H242" s="1500"/>
      <c r="I242" s="651"/>
      <c r="J242" s="571"/>
      <c r="K242" s="1500"/>
      <c r="L242" s="214"/>
      <c r="M242" s="341"/>
      <c r="N242" s="334"/>
      <c r="O242" s="1624"/>
      <c r="P242" s="1624"/>
      <c r="AH242" s="1631">
        <v>0</v>
      </c>
    </row>
    <row s="1635" customFormat="1" customHeight="1" ht="18.75" hidden="1">
      <c r="A243" s="1780" t="s">
        <v>190</v>
      </c>
      <c r="B243" s="1780" t="s">
        <v>191</v>
      </c>
      <c r="C243" s="369"/>
      <c r="D243" s="2462"/>
      <c r="E243" s="2204"/>
      <c r="F243" s="2383"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427" t="str">
        <f>INDEX(PT_DIFFERENTIATION_NTAR,MATCH(B243,PT_DIFFERENTIATION_NTAR_ID,0))</f>
        <v/>
      </c>
      <c r="H243" s="1862"/>
      <c r="I243" s="1739"/>
      <c r="J243" s="1773"/>
      <c r="K243" s="1778"/>
      <c r="L243" s="1862" t="s">
        <v>310</v>
      </c>
      <c r="M243" s="341"/>
      <c r="N243" s="334"/>
      <c r="O243" s="1624"/>
      <c r="P243" s="1624"/>
      <c r="AH243" s="1631">
        <v>0</v>
      </c>
    </row>
    <row s="1635" customFormat="1" customHeight="1" ht="18.75" hidden="1">
      <c r="A244" s="1780"/>
      <c r="B244" s="1780"/>
      <c r="C244" s="369" t="s">
        <v>1150</v>
      </c>
      <c r="D244" s="2462"/>
      <c r="E244" s="2204"/>
      <c r="F244" s="2383"/>
      <c r="G244" s="2427"/>
      <c r="H244" s="1500"/>
      <c r="I244" s="651" t="s">
        <v>1149</v>
      </c>
      <c r="J244" s="571"/>
      <c r="K244" s="1500"/>
      <c r="L244" s="214"/>
      <c r="M244" s="341"/>
      <c r="N244" s="334"/>
      <c r="O244" s="1624"/>
      <c r="P244" s="1624"/>
      <c r="AH244" s="1631">
        <v>0</v>
      </c>
    </row>
    <row s="1635" customFormat="1" customHeight="1" ht="0.75" hidden="1">
      <c r="A245" s="1780"/>
      <c r="B245" s="1780"/>
      <c r="C245" s="369" t="s">
        <v>1159</v>
      </c>
      <c r="D245" s="2462"/>
      <c r="E245" s="2204"/>
      <c r="F245" s="2383"/>
      <c r="G245" s="400"/>
      <c r="H245" s="1500"/>
      <c r="I245" s="651"/>
      <c r="J245" s="571"/>
      <c r="K245" s="1500"/>
      <c r="L245" s="214"/>
      <c r="M245" s="341"/>
      <c r="N245" s="334"/>
      <c r="O245" s="1624"/>
      <c r="P245" s="1624"/>
      <c r="AH245" s="1631">
        <v>0</v>
      </c>
    </row>
    <row s="1635" customFormat="1" customHeight="1" ht="18.75" hidden="1">
      <c r="A246" s="1780" t="s">
        <v>196</v>
      </c>
      <c r="B246" s="1780" t="s">
        <v>197</v>
      </c>
      <c r="C246" s="369"/>
      <c r="D246" s="2462"/>
      <c r="E246" s="2204"/>
      <c r="F246" s="2383" t="str">
        <f>INDEX(PT_DIFFERENTIATION_VTAR,MATCH(A246,PT_DIFFERENTIATION_VTAR_ID,0))</f>
        <v>Плата за подключение (технологическое присоединение) к системе теплоснабжения</v>
      </c>
      <c r="G246" s="2427" t="str">
        <f>INDEX(PT_DIFFERENTIATION_NTAR,MATCH(B246,PT_DIFFERENTIATION_NTAR_ID,0))</f>
        <v/>
      </c>
      <c r="H246" s="1862"/>
      <c r="I246" s="1739"/>
      <c r="J246" s="1773"/>
      <c r="K246" s="1778"/>
      <c r="L246" s="1862" t="s">
        <v>310</v>
      </c>
      <c r="M246" s="341"/>
      <c r="N246" s="334"/>
      <c r="O246" s="1624"/>
      <c r="P246" s="1624"/>
      <c r="AH246" s="1631">
        <v>0</v>
      </c>
    </row>
    <row s="1635" customFormat="1" customHeight="1" ht="18.75" hidden="1">
      <c r="A247" s="1780"/>
      <c r="B247" s="1780"/>
      <c r="C247" s="369" t="s">
        <v>1150</v>
      </c>
      <c r="D247" s="2462"/>
      <c r="E247" s="2204"/>
      <c r="F247" s="2383"/>
      <c r="G247" s="2427"/>
      <c r="H247" s="1500"/>
      <c r="I247" s="651" t="s">
        <v>1149</v>
      </c>
      <c r="J247" s="571"/>
      <c r="K247" s="1500"/>
      <c r="L247" s="214"/>
      <c r="M247" s="341"/>
      <c r="N247" s="334"/>
      <c r="O247" s="1624"/>
      <c r="P247" s="1624"/>
      <c r="AH247" s="1631">
        <v>0</v>
      </c>
    </row>
    <row s="1635" customFormat="1" customHeight="1" ht="0.75" hidden="1">
      <c r="A248" s="1780"/>
      <c r="B248" s="1780"/>
      <c r="C248" s="369" t="s">
        <v>1159</v>
      </c>
      <c r="D248" s="2462"/>
      <c r="E248" s="2204"/>
      <c r="F248" s="2383"/>
      <c r="G248" s="400"/>
      <c r="H248" s="1500"/>
      <c r="I248" s="651"/>
      <c r="J248" s="571"/>
      <c r="K248" s="1500"/>
      <c r="L248" s="214"/>
      <c r="M248" s="341"/>
      <c r="N248" s="334"/>
      <c r="O248" s="1624"/>
      <c r="P248" s="1624"/>
      <c r="AH248" s="1631">
        <v>0</v>
      </c>
    </row>
    <row s="1635" customFormat="1" customHeight="1" ht="18.75" hidden="1">
      <c r="A249" s="1780" t="s">
        <v>202</v>
      </c>
      <c r="B249" s="1780" t="s">
        <v>203</v>
      </c>
      <c r="C249" s="369"/>
      <c r="D249" s="2462"/>
      <c r="E249" s="2204"/>
      <c r="F249" s="2383" t="str">
        <f>INDEX(PT_DIFFERENTIATION_VTAR,MATCH(A249,PT_DIFFERENTIATION_VTAR_ID,0))</f>
        <v>Плата за подключение (технологическое присоединение) к системе теплоснабжения (индивидуальная)</v>
      </c>
      <c r="G249" s="2427" t="str">
        <f>INDEX(PT_DIFFERENTIATION_NTAR,MATCH(B249,PT_DIFFERENTIATION_NTAR_ID,0))</f>
        <v/>
      </c>
      <c r="H249" s="1989"/>
      <c r="I249" s="1739"/>
      <c r="J249" s="1773"/>
      <c r="K249" s="1778"/>
      <c r="L249" s="1989" t="s">
        <v>310</v>
      </c>
      <c r="M249" s="341"/>
      <c r="N249" s="334"/>
      <c r="O249" s="1624"/>
      <c r="P249" s="1624"/>
      <c r="AH249" s="1631">
        <v>0</v>
      </c>
    </row>
    <row s="1635" customFormat="1" customHeight="1" ht="18.75" hidden="1">
      <c r="A250" s="1780"/>
      <c r="B250" s="1780"/>
      <c r="C250" s="369" t="s">
        <v>1150</v>
      </c>
      <c r="D250" s="2462"/>
      <c r="E250" s="2204"/>
      <c r="F250" s="2383"/>
      <c r="G250" s="2427"/>
      <c r="H250" s="1500"/>
      <c r="I250" s="651" t="s">
        <v>1149</v>
      </c>
      <c r="J250" s="571"/>
      <c r="K250" s="1500"/>
      <c r="L250" s="214"/>
      <c r="M250" s="341"/>
      <c r="N250" s="334"/>
      <c r="O250" s="1624"/>
      <c r="P250" s="1624"/>
      <c r="AH250" s="1631">
        <v>0</v>
      </c>
    </row>
    <row s="1635" customFormat="1" customHeight="1" ht="0.75" hidden="1">
      <c r="A251" s="1780"/>
      <c r="B251" s="1780"/>
      <c r="C251" s="369" t="s">
        <v>1159</v>
      </c>
      <c r="D251" s="2462"/>
      <c r="E251" s="2204"/>
      <c r="F251" s="2383"/>
      <c r="G251" s="400"/>
      <c r="H251" s="1500"/>
      <c r="I251" s="651"/>
      <c r="J251" s="571"/>
      <c r="K251" s="1500"/>
      <c r="L251" s="214"/>
      <c r="M251" s="341"/>
      <c r="N251" s="334"/>
      <c r="O251" s="1624"/>
      <c r="P251" s="1624"/>
      <c r="AH251" s="1631">
        <v>0</v>
      </c>
    </row>
    <row s="1635" customFormat="1" customHeight="1" ht="18.75">
      <c r="A252" s="1780" t="s">
        <v>224</v>
      </c>
      <c r="B252" s="1780" t="s">
        <v>225</v>
      </c>
      <c r="C252" s="369"/>
      <c r="D252" s="2462"/>
      <c r="E252" s="2204"/>
      <c r="F252" s="2383" t="str">
        <f>INDEX(PT_DIFFERENTIATION_VTAR,MATCH(A252,PT_DIFFERENTIATION_VTAR_ID,0))</f>
        <v>Тариф на питьевую воду (питьевое водоснабжение)</v>
      </c>
      <c r="G252" s="2427" t="str">
        <f>INDEX(PT_DIFFERENTIATION_NTAR,MATCH(B252,PT_DIFFERENTIATION_NTAR_ID,0))</f>
        <v>тариф на питьевую воду</v>
      </c>
      <c r="H252" s="1862"/>
      <c r="I252" s="1739">
        <v>46023</v>
      </c>
      <c r="J252" s="1773">
        <v>46387</v>
      </c>
      <c r="K252" s="1778">
        <v>3688.07</v>
      </c>
      <c r="L252" s="1862" t="s">
        <v>310</v>
      </c>
      <c r="M252" s="341"/>
      <c r="N252" s="334"/>
      <c r="O252" s="1624"/>
      <c r="P252" s="1624"/>
      <c r="AH252" s="1631">
        <v>0</v>
      </c>
    </row>
    <row s="1635" customFormat="1" customHeight="1" ht="56.25">
      <c r="A253" s="1823"/>
      <c r="B253" s="1823"/>
      <c r="C253" s="1687"/>
      <c r="D253" s="344"/>
      <c r="E253" s="1031"/>
      <c r="F253" s="1031"/>
      <c r="G253" s="1031"/>
      <c r="H253" s="2577" t="s">
        <v>490</v>
      </c>
      <c r="I253" s="1739">
        <v>46388</v>
      </c>
      <c r="J253" s="1773">
        <v>46752</v>
      </c>
      <c r="K253" s="1778">
        <v>3688.07</v>
      </c>
      <c r="L253" s="2271" t="s">
        <v>310</v>
      </c>
      <c r="M253" s="2318"/>
      <c r="N253" s="618"/>
      <c r="O253" s="1624"/>
      <c r="P253" s="1624"/>
      <c r="Q253" s="1635"/>
      <c r="R253" s="1635"/>
      <c r="S253" s="1635"/>
      <c r="T253" s="1635"/>
      <c r="U253" s="1635"/>
      <c r="V253" s="1635"/>
      <c r="W253" s="1635"/>
      <c r="X253" s="1635"/>
      <c r="Y253" s="1635"/>
      <c r="Z253" s="1635"/>
      <c r="AA253" s="1635"/>
      <c r="AB253" s="1635"/>
      <c r="AC253" s="1635"/>
      <c r="AD253" s="1635"/>
      <c r="AE253" s="1635"/>
      <c r="AF253" s="1635"/>
      <c r="AG253" s="1635"/>
      <c r="AH253" s="1635">
        <v>0</v>
      </c>
    </row>
    <row s="1635" customFormat="1" customHeight="1" ht="56.25">
      <c r="A254" s="1823"/>
      <c r="B254" s="1823"/>
      <c r="C254" s="1687"/>
      <c r="D254" s="344"/>
      <c r="E254" s="1031"/>
      <c r="F254" s="1031"/>
      <c r="G254" s="1031"/>
      <c r="H254" s="2577" t="s">
        <v>490</v>
      </c>
      <c r="I254" s="1739">
        <v>46753</v>
      </c>
      <c r="J254" s="1773">
        <v>47118</v>
      </c>
      <c r="K254" s="1778">
        <v>3688.07</v>
      </c>
      <c r="L254" s="2271" t="s">
        <v>310</v>
      </c>
      <c r="M254" s="2318"/>
      <c r="N254" s="618"/>
      <c r="O254" s="1624"/>
      <c r="P254" s="1624"/>
      <c r="Q254" s="1635"/>
      <c r="R254" s="1635"/>
      <c r="S254" s="1635"/>
      <c r="T254" s="1635"/>
      <c r="U254" s="1635"/>
      <c r="V254" s="1635"/>
      <c r="W254" s="1635"/>
      <c r="X254" s="1635"/>
      <c r="Y254" s="1635"/>
      <c r="Z254" s="1635"/>
      <c r="AA254" s="1635"/>
      <c r="AB254" s="1635"/>
      <c r="AC254" s="1635"/>
      <c r="AD254" s="1635"/>
      <c r="AE254" s="1635"/>
      <c r="AF254" s="1635"/>
      <c r="AG254" s="1635"/>
      <c r="AH254" s="1635">
        <v>0</v>
      </c>
    </row>
    <row s="1635" customFormat="1" customHeight="1" ht="18.75">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c r="A257" s="1780" t="s">
        <v>234</v>
      </c>
      <c r="B257" s="1780" t="s">
        <v>235</v>
      </c>
      <c r="C257" s="369"/>
      <c r="D257" s="2462"/>
      <c r="E257" s="2204"/>
      <c r="F257" s="2383" t="str">
        <f>INDEX(PT_DIFFERENTIATION_VTAR,MATCH(A257,PT_DIFFERENTIATION_VTAR_ID,0))</f>
        <v>Тариф на техническую воду</v>
      </c>
      <c r="G257" s="2427" t="str">
        <f>INDEX(PT_DIFFERENTIATION_NTAR,MATCH(B257,PT_DIFFERENTIATION_NTAR_ID,0))</f>
        <v>тариф на техническую воду</v>
      </c>
      <c r="H257" s="1862"/>
      <c r="I257" s="1739">
        <v>46023</v>
      </c>
      <c r="J257" s="1773">
        <v>46387</v>
      </c>
      <c r="K257" s="1778">
        <v>-40705.02</v>
      </c>
      <c r="L257" s="1862" t="s">
        <v>310</v>
      </c>
      <c r="M257" s="341"/>
      <c r="N257" s="334"/>
      <c r="O257" s="1624"/>
      <c r="P257" s="1624"/>
      <c r="AH257" s="1631">
        <v>0</v>
      </c>
    </row>
    <row s="1635" customFormat="1" customHeight="1" ht="18.75">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239</v>
      </c>
      <c r="B260" s="1780" t="s">
        <v>240</v>
      </c>
      <c r="C260" s="369"/>
      <c r="D260" s="2462"/>
      <c r="E260" s="2204"/>
      <c r="F260" s="2383" t="str">
        <f>INDEX(PT_DIFFERENTIATION_VTAR,MATCH(A260,PT_DIFFERENTIATION_VTAR_ID,0))</f>
        <v>Тариф на транспортировку воды</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244</v>
      </c>
      <c r="B263" s="1780" t="s">
        <v>245</v>
      </c>
      <c r="C263" s="369"/>
      <c r="D263" s="2462"/>
      <c r="E263" s="2204"/>
      <c r="F263" s="2383" t="str">
        <f>INDEX(PT_DIFFERENTIATION_VTAR,MATCH(A263,PT_DIFFERENTIATION_VTAR_ID,0))</f>
        <v>Тариф на подвоз воды</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249</v>
      </c>
      <c r="B266" s="1780" t="s">
        <v>250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0.75" hidden="1">
      <c r="A268" s="1780"/>
      <c r="B268" s="1780"/>
      <c r="C268" s="369" t="s">
        <v>1159</v>
      </c>
      <c r="D268" s="2462"/>
      <c r="E268" s="2204"/>
      <c r="F268" s="2383"/>
      <c r="G268" s="400"/>
      <c r="H268" s="1500"/>
      <c r="I268" s="651"/>
      <c r="J268" s="571"/>
      <c r="K268" s="1500"/>
      <c r="L268" s="214"/>
      <c r="M268" s="341"/>
      <c r="N268" s="334"/>
      <c r="O268" s="1624"/>
      <c r="P268" s="1624"/>
      <c r="AH268" s="1631">
        <v>0</v>
      </c>
    </row>
    <row s="1635" customFormat="1" customHeight="1" ht="18.75" hidden="1">
      <c r="A269" s="1780" t="s">
        <v>254</v>
      </c>
      <c r="B269" s="1780" t="s">
        <v>255</v>
      </c>
      <c r="C269" s="369"/>
      <c r="D269" s="2462"/>
      <c r="E269" s="2204"/>
      <c r="F269" s="2383" t="str">
        <f>INDEX(PT_DIFFERENTIATION_VTAR,MATCH(A269,PT_DIFFERENTIATION_VTAR_ID,0))</f>
        <v>Тариф на горячую воду (горячее водоснабжение)</v>
      </c>
      <c r="G269" s="2427" t="str">
        <f>INDEX(PT_DIFFERENTIATION_NTAR,MATCH(B269,PT_DIFFERENTIATION_NTAR_ID,0))</f>
        <v/>
      </c>
      <c r="H269" s="1862"/>
      <c r="I269" s="1739"/>
      <c r="J269" s="1773"/>
      <c r="K269" s="1778"/>
      <c r="L269" s="1862" t="s">
        <v>310</v>
      </c>
      <c r="M269" s="341"/>
      <c r="N269" s="334"/>
      <c r="O269" s="1624"/>
      <c r="P269" s="1624"/>
      <c r="AH269" s="1631">
        <v>0</v>
      </c>
    </row>
    <row s="1635" customFormat="1" customHeight="1" ht="18.75" hidden="1">
      <c r="A270" s="1780"/>
      <c r="B270" s="1780"/>
      <c r="C270" s="369" t="s">
        <v>1150</v>
      </c>
      <c r="D270" s="2462"/>
      <c r="E270" s="2204"/>
      <c r="F270" s="2383"/>
      <c r="G270" s="2427"/>
      <c r="H270" s="1500"/>
      <c r="I270" s="651" t="s">
        <v>1149</v>
      </c>
      <c r="J270" s="571"/>
      <c r="K270" s="1500"/>
      <c r="L270" s="214"/>
      <c r="M270" s="341"/>
      <c r="N270" s="334"/>
      <c r="O270" s="1624"/>
      <c r="P270" s="1624"/>
      <c r="AH270" s="1631">
        <v>0</v>
      </c>
    </row>
    <row s="1635" customFormat="1" customHeight="1" ht="0.75" hidden="1">
      <c r="A271" s="1780"/>
      <c r="B271" s="1780"/>
      <c r="C271" s="369" t="s">
        <v>1159</v>
      </c>
      <c r="D271" s="2462"/>
      <c r="E271" s="2204"/>
      <c r="F271" s="2383"/>
      <c r="G271" s="400"/>
      <c r="H271" s="1500"/>
      <c r="I271" s="651"/>
      <c r="J271" s="571"/>
      <c r="K271" s="1500"/>
      <c r="L271" s="214"/>
      <c r="M271" s="341"/>
      <c r="N271" s="334"/>
      <c r="O271" s="1624"/>
      <c r="P271" s="1624"/>
      <c r="AH271" s="1631">
        <v>0</v>
      </c>
    </row>
    <row s="1635" customFormat="1" customHeight="1" ht="18.75" hidden="1">
      <c r="A272" s="1780" t="s">
        <v>259</v>
      </c>
      <c r="B272" s="1780" t="s">
        <v>260</v>
      </c>
      <c r="C272" s="369"/>
      <c r="D272" s="2462"/>
      <c r="E272" s="2204"/>
      <c r="F272" s="2383" t="str">
        <f>INDEX(PT_DIFFERENTIATION_VTAR,MATCH(A272,PT_DIFFERENTIATION_VTAR_ID,0))</f>
        <v>Тариф на транспортировку горячей воды</v>
      </c>
      <c r="G272" s="2427" t="str">
        <f>INDEX(PT_DIFFERENTIATION_NTAR,MATCH(B272,PT_DIFFERENTIATION_NTAR_ID,0))</f>
        <v/>
      </c>
      <c r="H272" s="1862"/>
      <c r="I272" s="1739"/>
      <c r="J272" s="1773"/>
      <c r="K272" s="1778"/>
      <c r="L272" s="1862" t="s">
        <v>310</v>
      </c>
      <c r="M272" s="341"/>
      <c r="N272" s="334"/>
      <c r="O272" s="1624"/>
      <c r="P272" s="1624"/>
      <c r="AH272" s="1631">
        <v>0</v>
      </c>
    </row>
    <row s="1635" customFormat="1" customHeight="1" ht="18.75" hidden="1">
      <c r="A273" s="1780"/>
      <c r="B273" s="1780"/>
      <c r="C273" s="369" t="s">
        <v>1150</v>
      </c>
      <c r="D273" s="2462"/>
      <c r="E273" s="2204"/>
      <c r="F273" s="2383"/>
      <c r="G273" s="2427"/>
      <c r="H273" s="1500"/>
      <c r="I273" s="651" t="s">
        <v>1149</v>
      </c>
      <c r="J273" s="571"/>
      <c r="K273" s="1500"/>
      <c r="L273" s="214"/>
      <c r="M273" s="341"/>
      <c r="N273" s="334"/>
      <c r="O273" s="1624"/>
      <c r="P273" s="1624"/>
      <c r="AH273" s="1631">
        <v>0</v>
      </c>
    </row>
    <row s="1635" customFormat="1" customHeight="1" ht="0.75" hidden="1">
      <c r="A274" s="1780"/>
      <c r="B274" s="1780"/>
      <c r="C274" s="369" t="s">
        <v>1159</v>
      </c>
      <c r="D274" s="2462"/>
      <c r="E274" s="2204"/>
      <c r="F274" s="2383"/>
      <c r="G274" s="400"/>
      <c r="H274" s="1500"/>
      <c r="I274" s="651"/>
      <c r="J274" s="571"/>
      <c r="K274" s="1500"/>
      <c r="L274" s="214"/>
      <c r="M274" s="341"/>
      <c r="N274" s="334"/>
      <c r="O274" s="1624"/>
      <c r="P274" s="1624"/>
      <c r="AH274" s="1631">
        <v>0</v>
      </c>
    </row>
    <row s="1635" customFormat="1" customHeight="1" ht="18.75" hidden="1">
      <c r="A275" s="1780" t="s">
        <v>264</v>
      </c>
      <c r="B275" s="1780" t="s">
        <v>265</v>
      </c>
      <c r="C275" s="369"/>
      <c r="D275" s="2462"/>
      <c r="E275" s="2204"/>
      <c r="F275" s="2383" t="str">
        <f>INDEX(PT_DIFFERENTIATION_VTAR,MATCH(A275,PT_DIFFERENTIATION_VTAR_ID,0))</f>
        <v>Тариф на подключение (технологическое присоединение) к централизованной системе горячего водоснабжения</v>
      </c>
      <c r="G275" s="2427" t="str">
        <f>INDEX(PT_DIFFERENTIATION_NTAR,MATCH(B275,PT_DIFFERENTIATION_NTAR_ID,0))</f>
        <v/>
      </c>
      <c r="H275" s="1862"/>
      <c r="I275" s="1739"/>
      <c r="J275" s="1773"/>
      <c r="K275" s="1778"/>
      <c r="L275" s="1862" t="s">
        <v>310</v>
      </c>
      <c r="M275" s="341"/>
      <c r="N275" s="334"/>
      <c r="O275" s="1624"/>
      <c r="P275" s="1624"/>
      <c r="AH275" s="1631">
        <v>0</v>
      </c>
    </row>
    <row s="1635" customFormat="1" customHeight="1" ht="18.75" hidden="1">
      <c r="A276" s="1780"/>
      <c r="B276" s="1780"/>
      <c r="C276" s="369" t="s">
        <v>1150</v>
      </c>
      <c r="D276" s="2462"/>
      <c r="E276" s="2204"/>
      <c r="F276" s="2383"/>
      <c r="G276" s="2427"/>
      <c r="H276" s="1500"/>
      <c r="I276" s="651" t="s">
        <v>1149</v>
      </c>
      <c r="J276" s="571"/>
      <c r="K276" s="1500"/>
      <c r="L276" s="214"/>
      <c r="M276" s="341"/>
      <c r="N276" s="334"/>
      <c r="O276" s="1624"/>
      <c r="P276" s="1624"/>
      <c r="AH276" s="1631">
        <v>0</v>
      </c>
    </row>
    <row s="1635" customFormat="1" customHeight="1" ht="0.75" hidden="1">
      <c r="A277" s="1780"/>
      <c r="B277" s="1780"/>
      <c r="C277" s="369" t="s">
        <v>1159</v>
      </c>
      <c r="D277" s="2462"/>
      <c r="E277" s="2204"/>
      <c r="F277" s="2383"/>
      <c r="G277" s="400"/>
      <c r="H277" s="1500"/>
      <c r="I277" s="651"/>
      <c r="J277" s="571"/>
      <c r="K277" s="1500"/>
      <c r="L277" s="214"/>
      <c r="M277" s="341"/>
      <c r="N277" s="334"/>
      <c r="O277" s="1624"/>
      <c r="P277" s="1624"/>
      <c r="AH277" s="1631">
        <v>0</v>
      </c>
    </row>
    <row s="1635" customFormat="1" customHeight="1" ht="18.75" hidden="1">
      <c r="A278" s="1780" t="s">
        <v>269</v>
      </c>
      <c r="B278" s="1780" t="s">
        <v>270</v>
      </c>
      <c r="C278" s="369"/>
      <c r="D278" s="2462"/>
      <c r="E278" s="2204"/>
      <c r="F278" s="2383" t="str">
        <f>INDEX(PT_DIFFERENTIATION_VTAR,MATCH(A278,PT_DIFFERENTIATION_VTAR_ID,0))</f>
        <v>Тариф на водоотведение</v>
      </c>
      <c r="G278" s="2427" t="str">
        <f>INDEX(PT_DIFFERENTIATION_NTAR,MATCH(B278,PT_DIFFERENTIATION_NTAR_ID,0))</f>
        <v/>
      </c>
      <c r="H278" s="1862"/>
      <c r="I278" s="1739"/>
      <c r="J278" s="1773"/>
      <c r="K278" s="1778"/>
      <c r="L278" s="1862" t="s">
        <v>310</v>
      </c>
      <c r="M278" s="341"/>
      <c r="N278" s="334"/>
      <c r="O278" s="1624"/>
      <c r="P278" s="1624"/>
      <c r="AH278" s="1631">
        <v>0</v>
      </c>
    </row>
    <row s="1635" customFormat="1" customHeight="1" ht="18.75" hidden="1">
      <c r="A279" s="1780"/>
      <c r="B279" s="1780"/>
      <c r="C279" s="369" t="s">
        <v>1150</v>
      </c>
      <c r="D279" s="2462"/>
      <c r="E279" s="2204"/>
      <c r="F279" s="2383"/>
      <c r="G279" s="2427"/>
      <c r="H279" s="1500"/>
      <c r="I279" s="651" t="s">
        <v>1149</v>
      </c>
      <c r="J279" s="571"/>
      <c r="K279" s="1500"/>
      <c r="L279" s="214"/>
      <c r="M279" s="341"/>
      <c r="N279" s="334"/>
      <c r="O279" s="1624"/>
      <c r="P279" s="1624"/>
      <c r="AH279" s="1631">
        <v>0</v>
      </c>
    </row>
    <row s="1635" customFormat="1" customHeight="1" ht="0.75" hidden="1">
      <c r="A280" s="1780"/>
      <c r="B280" s="1780"/>
      <c r="C280" s="369" t="s">
        <v>1159</v>
      </c>
      <c r="D280" s="2462"/>
      <c r="E280" s="2204"/>
      <c r="F280" s="2383"/>
      <c r="G280" s="400"/>
      <c r="H280" s="1500"/>
      <c r="I280" s="651"/>
      <c r="J280" s="571"/>
      <c r="K280" s="1500"/>
      <c r="L280" s="214"/>
      <c r="M280" s="341"/>
      <c r="N280" s="334"/>
      <c r="O280" s="1624"/>
      <c r="P280" s="1624"/>
      <c r="AH280" s="1631">
        <v>0</v>
      </c>
    </row>
    <row s="1635" customFormat="1" customHeight="1" ht="18.75" hidden="1">
      <c r="A281" s="1780" t="s">
        <v>274</v>
      </c>
      <c r="B281" s="1780" t="s">
        <v>275</v>
      </c>
      <c r="C281" s="369"/>
      <c r="D281" s="2462"/>
      <c r="E281" s="2204"/>
      <c r="F281" s="2383" t="str">
        <f>INDEX(PT_DIFFERENTIATION_VTAR,MATCH(A281,PT_DIFFERENTIATION_VTAR_ID,0))</f>
        <v>Тариф на транспортировку сточных вод</v>
      </c>
      <c r="G281" s="2427" t="str">
        <f>INDEX(PT_DIFFERENTIATION_NTAR,MATCH(B281,PT_DIFFERENTIATION_NTAR_ID,0))</f>
        <v/>
      </c>
      <c r="H281" s="1862"/>
      <c r="I281" s="1739"/>
      <c r="J281" s="1773"/>
      <c r="K281" s="1778"/>
      <c r="L281" s="1862" t="s">
        <v>310</v>
      </c>
      <c r="M281" s="341"/>
      <c r="N281" s="334"/>
      <c r="O281" s="1624"/>
      <c r="P281" s="1624"/>
      <c r="AH281" s="1631">
        <v>0</v>
      </c>
    </row>
    <row s="1635" customFormat="1" customHeight="1" ht="18.75" hidden="1">
      <c r="A282" s="1780"/>
      <c r="B282" s="1780"/>
      <c r="C282" s="369" t="s">
        <v>1150</v>
      </c>
      <c r="D282" s="2462"/>
      <c r="E282" s="2204"/>
      <c r="F282" s="2383"/>
      <c r="G282" s="2427"/>
      <c r="H282" s="1500"/>
      <c r="I282" s="651" t="s">
        <v>1149</v>
      </c>
      <c r="J282" s="571"/>
      <c r="K282" s="1500"/>
      <c r="L282" s="214"/>
      <c r="M282" s="341"/>
      <c r="N282" s="334"/>
      <c r="O282" s="1624"/>
      <c r="P282" s="1624"/>
      <c r="AH282" s="1631">
        <v>0</v>
      </c>
    </row>
    <row s="1635" customFormat="1" customHeight="1" ht="0.75" hidden="1">
      <c r="A283" s="1780"/>
      <c r="B283" s="1780"/>
      <c r="C283" s="369" t="s">
        <v>1159</v>
      </c>
      <c r="D283" s="2462"/>
      <c r="E283" s="2204"/>
      <c r="F283" s="2383"/>
      <c r="G283" s="400"/>
      <c r="H283" s="1500"/>
      <c r="I283" s="651"/>
      <c r="J283" s="571"/>
      <c r="K283" s="1500"/>
      <c r="L283" s="214"/>
      <c r="M283" s="341"/>
      <c r="N283" s="334"/>
      <c r="O283" s="1624"/>
      <c r="P283" s="1624"/>
      <c r="AH283" s="1631">
        <v>0</v>
      </c>
    </row>
    <row s="1635" customFormat="1" customHeight="1" ht="18.75" hidden="1">
      <c r="A284" s="1780" t="s">
        <v>279</v>
      </c>
      <c r="B284" s="1780" t="s">
        <v>280</v>
      </c>
      <c r="C284" s="369"/>
      <c r="D284" s="2462"/>
      <c r="E284" s="2204"/>
      <c r="F284" s="2383" t="str">
        <f>INDEX(PT_DIFFERENTIATION_VTAR,MATCH(A284,PT_DIFFERENTIATION_VTAR_ID,0))</f>
        <v>Тариф на подключение (технологическое присоединение) к централизованной системе водоотведения</v>
      </c>
      <c r="G284" s="2427" t="str">
        <f>INDEX(PT_DIFFERENTIATION_NTAR,MATCH(B284,PT_DIFFERENTIATION_NTAR_ID,0))</f>
        <v/>
      </c>
      <c r="H284" s="1862"/>
      <c r="I284" s="1739"/>
      <c r="J284" s="1773"/>
      <c r="K284" s="1778"/>
      <c r="L284" s="1862" t="s">
        <v>310</v>
      </c>
      <c r="M284" s="341"/>
      <c r="N284" s="334"/>
      <c r="O284" s="1624"/>
      <c r="P284" s="1624"/>
      <c r="AH284" s="1631">
        <v>0</v>
      </c>
    </row>
    <row s="1635" customFormat="1" customHeight="1" ht="18.75" hidden="1">
      <c r="A285" s="1780"/>
      <c r="B285" s="1780"/>
      <c r="C285" s="369" t="s">
        <v>1150</v>
      </c>
      <c r="D285" s="2462"/>
      <c r="E285" s="2204"/>
      <c r="F285" s="2383"/>
      <c r="G285" s="2427"/>
      <c r="H285" s="1500"/>
      <c r="I285" s="651" t="s">
        <v>1149</v>
      </c>
      <c r="J285" s="571"/>
      <c r="K285" s="1500"/>
      <c r="L285" s="214"/>
      <c r="M285" s="341"/>
      <c r="N285" s="334"/>
      <c r="O285" s="1624"/>
      <c r="P285" s="1624"/>
      <c r="AH285" s="1631">
        <v>0</v>
      </c>
    </row>
    <row s="1635" customFormat="1" customHeight="1" ht="1.05">
      <c r="A286" s="1780"/>
      <c r="B286" s="1780"/>
      <c r="C286" s="369" t="s">
        <v>1159</v>
      </c>
      <c r="D286" s="2462"/>
      <c r="E286" s="2204"/>
      <c r="F286" s="2383"/>
      <c r="G286" s="400"/>
      <c r="H286" s="1500"/>
      <c r="I286" s="651"/>
      <c r="J286" s="571"/>
      <c r="K286" s="1500"/>
      <c r="L286" s="214"/>
      <c r="M286" s="341"/>
      <c r="N286" s="334"/>
      <c r="O286" s="1624"/>
      <c r="P286" s="1624"/>
      <c r="AH286" s="1631">
        <v>1</v>
      </c>
    </row>
    <row customHeight="1" ht="27.299999999999997">
      <c r="A287" s="1780"/>
      <c r="B287" s="1780"/>
      <c r="D287" s="376"/>
      <c r="E287" s="147" t="s">
        <v>91</v>
      </c>
      <c r="F287"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7" s="2460"/>
      <c r="H287" s="2460"/>
      <c r="I287" s="2460"/>
      <c r="J287" s="2460"/>
      <c r="K287" s="2460"/>
      <c r="L287" s="2460"/>
      <c r="M287" s="297"/>
      <c r="N287" s="334"/>
      <c r="AH287" s="374">
        <v>26</v>
      </c>
    </row>
    <row s="1635" customFormat="1" customHeight="1" ht="60.75" hidden="1">
      <c r="A288" s="1780" t="s">
        <v>154</v>
      </c>
      <c r="B288" s="1780" t="s">
        <v>155</v>
      </c>
      <c r="C288" s="369"/>
      <c r="D288" s="2462"/>
      <c r="E288" s="2204"/>
      <c r="F288" s="2383" t="str">
        <f>INDEX(PT_DIFFERENTIATION_VTAR,MATCH(A288,PT_DIFFERENTIATION_VTAR_ID,0))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8" s="2427" t="str">
        <f>INDEX(PT_DIFFERENTIATION_NTAR,MATCH(B288,PT_DIFFERENTIATION_NTAR_ID,0))</f>
        <v/>
      </c>
      <c r="H288" s="1862"/>
      <c r="I288" s="1739"/>
      <c r="J288" s="1773"/>
      <c r="K288" s="1778"/>
      <c r="L288" s="1862" t="s">
        <v>310</v>
      </c>
      <c r="M28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2170"/>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2170"/>
      <c r="N290" s="334"/>
      <c r="O290" s="1624"/>
      <c r="P290" s="1624"/>
      <c r="AH290" s="1631">
        <v>0</v>
      </c>
    </row>
    <row s="1635" customFormat="1" customHeight="1" ht="45" hidden="1">
      <c r="A291" s="1780" t="s">
        <v>159</v>
      </c>
      <c r="B291" s="1780" t="s">
        <v>160</v>
      </c>
      <c r="C291" s="369"/>
      <c r="D291" s="2462"/>
      <c r="E291" s="2204"/>
      <c r="F291" s="2383" t="str">
        <f>INDEX(PT_DIFFERENTIATION_VTAR,MATCH(A291,PT_DIFFERENTIATION_VTAR_ID,0))</f>
        <v/>
      </c>
      <c r="G291" s="2427" t="str">
        <f>INDEX(PT_DIFFERENTIATION_NTAR,MATCH(B291,PT_DIFFERENTIATION_NTAR_ID,0))</f>
        <v/>
      </c>
      <c r="H291" s="1862"/>
      <c r="I291" s="1739"/>
      <c r="J291" s="1773"/>
      <c r="K291" s="1778"/>
      <c r="L291" s="1862" t="s">
        <v>310</v>
      </c>
      <c r="M291" s="217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186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45" hidden="1">
      <c r="A294" s="1780" t="s">
        <v>166</v>
      </c>
      <c r="B294" s="1780" t="s">
        <v>167</v>
      </c>
      <c r="C294" s="369"/>
      <c r="D294" s="2462"/>
      <c r="E294" s="2204"/>
      <c r="F294" s="2383"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427" t="str">
        <f>INDEX(PT_DIFFERENTIATION_NTAR,MATCH(B294,PT_DIFFERENTIATION_NTAR_ID,0))</f>
        <v/>
      </c>
      <c r="H294" s="1862"/>
      <c r="I294" s="1739"/>
      <c r="J294" s="1773"/>
      <c r="K294" s="1778"/>
      <c r="L294" s="1862" t="s">
        <v>310</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45" hidden="1">
      <c r="A297" s="1780" t="s">
        <v>172</v>
      </c>
      <c r="B297" s="1780" t="s">
        <v>173</v>
      </c>
      <c r="C297" s="369"/>
      <c r="D297" s="2462"/>
      <c r="E297" s="2204"/>
      <c r="F297" s="2383"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178</v>
      </c>
      <c r="B300" s="1780" t="s">
        <v>179</v>
      </c>
      <c r="C300" s="369"/>
      <c r="D300" s="2462"/>
      <c r="E300" s="2204"/>
      <c r="F300" s="2383" t="str">
        <f>INDEX(PT_DIFFERENTIATION_VTAR,MATCH(A300,PT_DIFFERENTIATION_VTAR_ID,0))</f>
        <v>Тарифы на услуги по передаче тепловой энергии</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184</v>
      </c>
      <c r="B303" s="1780" t="s">
        <v>185</v>
      </c>
      <c r="C303" s="369"/>
      <c r="D303" s="2462"/>
      <c r="E303" s="2204"/>
      <c r="F303" s="2383" t="str">
        <f>INDEX(PT_DIFFERENTIATION_VTAR,MATCH(A303,PT_DIFFERENTIATION_VTAR_ID,0))</f>
        <v>Тарифы на услуги по передаче теплоносителя</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190</v>
      </c>
      <c r="B306" s="1780" t="s">
        <v>191</v>
      </c>
      <c r="C306" s="369"/>
      <c r="D306" s="2462"/>
      <c r="E306" s="2204"/>
      <c r="F306" s="2383" t="str">
        <f>INDEX(PT_DIFFERENTIATION_VTAR,MATCH(A306,PT_DIFFERENTIATION_VTAR_ID,0))</f>
        <v>Плата за услуги по поддержанию резервной тепловой мощности при отсутствии потребления тепловой энергии</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196</v>
      </c>
      <c r="B309" s="1780" t="s">
        <v>197</v>
      </c>
      <c r="C309" s="369"/>
      <c r="D309" s="2462"/>
      <c r="E309" s="2204"/>
      <c r="F309" s="2383" t="str">
        <f>INDEX(PT_DIFFERENTIATION_VTAR,MATCH(A309,PT_DIFFERENTIATION_VTAR_ID,0))</f>
        <v>Плата за подключение (технологическое присоединение) к системе теплоснабжения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202</v>
      </c>
      <c r="B312" s="1780" t="s">
        <v>203</v>
      </c>
      <c r="C312" s="369"/>
      <c r="D312" s="2462"/>
      <c r="E312" s="2204"/>
      <c r="F312" s="2383" t="str">
        <f>INDEX(PT_DIFFERENTIATION_VTAR,MATCH(A312,PT_DIFFERENTIATION_VTAR_ID,0))</f>
        <v>Плата за подключение (технологическое присоединение) к системе теплоснабжения (индивидуальная)</v>
      </c>
      <c r="G312" s="2427" t="str">
        <f>INDEX(PT_DIFFERENTIATION_NTAR,MATCH(B312,PT_DIFFERENTIATION_NTAR_ID,0))</f>
        <v/>
      </c>
      <c r="H312" s="1989"/>
      <c r="I312" s="1739"/>
      <c r="J312" s="1773"/>
      <c r="K312" s="1778"/>
      <c r="L312" s="1989" t="s">
        <v>310</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c r="A315" s="1780" t="s">
        <v>224</v>
      </c>
      <c r="B315" s="1780" t="s">
        <v>225</v>
      </c>
      <c r="C315" s="369"/>
      <c r="D315" s="2462"/>
      <c r="E315" s="2204"/>
      <c r="F315" s="2383" t="str">
        <f>INDEX(PT_DIFFERENTIATION_VTAR,MATCH(A315,PT_DIFFERENTIATION_VTAR_ID,0))</f>
        <v>Тариф на питьевую воду (питьевое водоснабжение)</v>
      </c>
      <c r="G315" s="2427" t="str">
        <f>INDEX(PT_DIFFERENTIATION_NTAR,MATCH(B315,PT_DIFFERENTIATION_NTAR_ID,0))</f>
        <v>тариф на питьевую воду</v>
      </c>
      <c r="H315" s="1862"/>
      <c r="I315" s="1739">
        <v>46023</v>
      </c>
      <c r="J315" s="1773">
        <v>46387</v>
      </c>
      <c r="K315" s="1778">
        <v>3206.176</v>
      </c>
      <c r="L315" s="1862" t="s">
        <v>310</v>
      </c>
      <c r="M315" s="341"/>
      <c r="N315" s="334"/>
      <c r="O315" s="1624"/>
      <c r="P315" s="1624"/>
      <c r="AH315" s="1631">
        <v>0</v>
      </c>
    </row>
    <row s="1635" customFormat="1" customHeight="1" ht="18.75">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c r="A318" s="1780" t="s">
        <v>234</v>
      </c>
      <c r="B318" s="1780" t="s">
        <v>235</v>
      </c>
      <c r="C318" s="369"/>
      <c r="D318" s="2462"/>
      <c r="E318" s="2204"/>
      <c r="F318" s="2383" t="str">
        <f>INDEX(PT_DIFFERENTIATION_VTAR,MATCH(A318,PT_DIFFERENTIATION_VTAR_ID,0))</f>
        <v>Тариф на техническую воду</v>
      </c>
      <c r="G318" s="2427" t="str">
        <f>INDEX(PT_DIFFERENTIATION_NTAR,MATCH(B318,PT_DIFFERENTIATION_NTAR_ID,0))</f>
        <v>тариф на техническую воду</v>
      </c>
      <c r="H318" s="1862"/>
      <c r="I318" s="1739">
        <v>46023</v>
      </c>
      <c r="J318" s="1773">
        <v>46387</v>
      </c>
      <c r="K318" s="1778">
        <v>10812.958</v>
      </c>
      <c r="L318" s="1862" t="s">
        <v>310</v>
      </c>
      <c r="M318" s="341"/>
      <c r="N318" s="334"/>
      <c r="O318" s="1624"/>
      <c r="P318" s="1624"/>
      <c r="AH318" s="1631">
        <v>0</v>
      </c>
    </row>
    <row s="1635" customFormat="1" customHeight="1" ht="18.75">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239</v>
      </c>
      <c r="B321" s="1780" t="s">
        <v>240</v>
      </c>
      <c r="C321" s="369"/>
      <c r="D321" s="2462"/>
      <c r="E321" s="2204"/>
      <c r="F321" s="2383" t="str">
        <f>INDEX(PT_DIFFERENTIATION_VTAR,MATCH(A321,PT_DIFFERENTIATION_VTAR_ID,0))</f>
        <v>Тариф на транспортировку воды</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244</v>
      </c>
      <c r="B324" s="1780" t="s">
        <v>245</v>
      </c>
      <c r="C324" s="369"/>
      <c r="D324" s="2462"/>
      <c r="E324" s="2204"/>
      <c r="F324" s="2383" t="str">
        <f>INDEX(PT_DIFFERENTIATION_VTAR,MATCH(A324,PT_DIFFERENTIATION_VTAR_ID,0))</f>
        <v>Тариф на подвоз воды</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249</v>
      </c>
      <c r="B327" s="1780" t="s">
        <v>250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холодного водоснабжения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0.75" hidden="1">
      <c r="A329" s="1780"/>
      <c r="B329" s="1780"/>
      <c r="C329" s="369" t="s">
        <v>1159</v>
      </c>
      <c r="D329" s="2462"/>
      <c r="E329" s="2204"/>
      <c r="F329" s="2383"/>
      <c r="G329" s="400"/>
      <c r="H329" s="1500"/>
      <c r="I329" s="651"/>
      <c r="J329" s="571"/>
      <c r="K329" s="1500"/>
      <c r="L329" s="214"/>
      <c r="M329" s="341"/>
      <c r="N329" s="334"/>
      <c r="O329" s="1624"/>
      <c r="P329" s="1624"/>
      <c r="AH329" s="1631">
        <v>0</v>
      </c>
    </row>
    <row s="1635" customFormat="1" customHeight="1" ht="18.75" hidden="1">
      <c r="A330" s="1780" t="s">
        <v>254</v>
      </c>
      <c r="B330" s="1780" t="s">
        <v>255</v>
      </c>
      <c r="C330" s="369"/>
      <c r="D330" s="2462"/>
      <c r="E330" s="2204"/>
      <c r="F330" s="2383" t="str">
        <f>INDEX(PT_DIFFERENTIATION_VTAR,MATCH(A330,PT_DIFFERENTIATION_VTAR_ID,0))</f>
        <v>Тариф на горячую воду (горячее водоснабжение)</v>
      </c>
      <c r="G330" s="2427" t="str">
        <f>INDEX(PT_DIFFERENTIATION_NTAR,MATCH(B330,PT_DIFFERENTIATION_NTAR_ID,0))</f>
        <v/>
      </c>
      <c r="H330" s="1862"/>
      <c r="I330" s="1739"/>
      <c r="J330" s="1773"/>
      <c r="K330" s="1778"/>
      <c r="L330" s="1862" t="s">
        <v>310</v>
      </c>
      <c r="M330" s="341"/>
      <c r="N330" s="334"/>
      <c r="O330" s="1624"/>
      <c r="P330" s="1624"/>
      <c r="AH330" s="1631">
        <v>0</v>
      </c>
    </row>
    <row s="1635" customFormat="1" customHeight="1" ht="18.75" hidden="1">
      <c r="A331" s="1780"/>
      <c r="B331" s="1780"/>
      <c r="C331" s="369" t="s">
        <v>1150</v>
      </c>
      <c r="D331" s="2462"/>
      <c r="E331" s="2204"/>
      <c r="F331" s="2383"/>
      <c r="G331" s="2427"/>
      <c r="H331" s="1500"/>
      <c r="I331" s="651" t="s">
        <v>1149</v>
      </c>
      <c r="J331" s="571"/>
      <c r="K331" s="1500"/>
      <c r="L331" s="214"/>
      <c r="M331" s="341"/>
      <c r="N331" s="334"/>
      <c r="O331" s="1624"/>
      <c r="P331" s="1624"/>
      <c r="AH331" s="1631">
        <v>0</v>
      </c>
    </row>
    <row s="1635" customFormat="1" customHeight="1" ht="0.75" hidden="1">
      <c r="A332" s="1780"/>
      <c r="B332" s="1780"/>
      <c r="C332" s="369" t="s">
        <v>1159</v>
      </c>
      <c r="D332" s="2462"/>
      <c r="E332" s="2204"/>
      <c r="F332" s="2383"/>
      <c r="G332" s="400"/>
      <c r="H332" s="1500"/>
      <c r="I332" s="651"/>
      <c r="J332" s="571"/>
      <c r="K332" s="1500"/>
      <c r="L332" s="214"/>
      <c r="M332" s="341"/>
      <c r="N332" s="334"/>
      <c r="O332" s="1624"/>
      <c r="P332" s="1624"/>
      <c r="AH332" s="1631">
        <v>0</v>
      </c>
    </row>
    <row s="1635" customFormat="1" customHeight="1" ht="18.75" hidden="1">
      <c r="A333" s="1780" t="s">
        <v>259</v>
      </c>
      <c r="B333" s="1780" t="s">
        <v>260</v>
      </c>
      <c r="C333" s="369"/>
      <c r="D333" s="2462"/>
      <c r="E333" s="2204"/>
      <c r="F333" s="2383" t="str">
        <f>INDEX(PT_DIFFERENTIATION_VTAR,MATCH(A333,PT_DIFFERENTIATION_VTAR_ID,0))</f>
        <v>Тариф на транспортировку горячей воды</v>
      </c>
      <c r="G333" s="2427" t="str">
        <f>INDEX(PT_DIFFERENTIATION_NTAR,MATCH(B333,PT_DIFFERENTIATION_NTAR_ID,0))</f>
        <v/>
      </c>
      <c r="H333" s="1862"/>
      <c r="I333" s="1739"/>
      <c r="J333" s="1773"/>
      <c r="K333" s="1778"/>
      <c r="L333" s="1862" t="s">
        <v>310</v>
      </c>
      <c r="M333" s="341"/>
      <c r="N333" s="334"/>
      <c r="O333" s="1624"/>
      <c r="P333" s="1624"/>
      <c r="AH333" s="1631">
        <v>0</v>
      </c>
    </row>
    <row s="1635" customFormat="1" customHeight="1" ht="18.75" hidden="1">
      <c r="A334" s="1780"/>
      <c r="B334" s="1780"/>
      <c r="C334" s="369" t="s">
        <v>1150</v>
      </c>
      <c r="D334" s="2462"/>
      <c r="E334" s="2204"/>
      <c r="F334" s="2383"/>
      <c r="G334" s="2427"/>
      <c r="H334" s="1500"/>
      <c r="I334" s="651" t="s">
        <v>1149</v>
      </c>
      <c r="J334" s="571"/>
      <c r="K334" s="1500"/>
      <c r="L334" s="214"/>
      <c r="M334" s="341"/>
      <c r="N334" s="334"/>
      <c r="O334" s="1624"/>
      <c r="P334" s="1624"/>
      <c r="AH334" s="1631">
        <v>0</v>
      </c>
    </row>
    <row s="1635" customFormat="1" customHeight="1" ht="0.75" hidden="1">
      <c r="A335" s="1780"/>
      <c r="B335" s="1780"/>
      <c r="C335" s="369" t="s">
        <v>1159</v>
      </c>
      <c r="D335" s="2462"/>
      <c r="E335" s="2204"/>
      <c r="F335" s="2383"/>
      <c r="G335" s="400"/>
      <c r="H335" s="1500"/>
      <c r="I335" s="651"/>
      <c r="J335" s="571"/>
      <c r="K335" s="1500"/>
      <c r="L335" s="214"/>
      <c r="M335" s="341"/>
      <c r="N335" s="334"/>
      <c r="O335" s="1624"/>
      <c r="P335" s="1624"/>
      <c r="AH335" s="1631">
        <v>0</v>
      </c>
    </row>
    <row s="1635" customFormat="1" customHeight="1" ht="18.75" hidden="1">
      <c r="A336" s="1780" t="s">
        <v>264</v>
      </c>
      <c r="B336" s="1780" t="s">
        <v>265</v>
      </c>
      <c r="C336" s="369"/>
      <c r="D336" s="2462"/>
      <c r="E336" s="2204"/>
      <c r="F336" s="2383" t="str">
        <f>INDEX(PT_DIFFERENTIATION_VTAR,MATCH(A336,PT_DIFFERENTIATION_VTAR_ID,0))</f>
        <v>Тариф на подключение (технологическое присоединение) к централизованной системе горячего водоснабжения</v>
      </c>
      <c r="G336" s="2427" t="str">
        <f>INDEX(PT_DIFFERENTIATION_NTAR,MATCH(B336,PT_DIFFERENTIATION_NTAR_ID,0))</f>
        <v/>
      </c>
      <c r="H336" s="1862"/>
      <c r="I336" s="1739"/>
      <c r="J336" s="1773"/>
      <c r="K336" s="1778"/>
      <c r="L336" s="1862" t="s">
        <v>310</v>
      </c>
      <c r="M336" s="341"/>
      <c r="N336" s="334"/>
      <c r="O336" s="1624"/>
      <c r="P336" s="1624"/>
      <c r="AH336" s="1631">
        <v>0</v>
      </c>
    </row>
    <row s="1635" customFormat="1" customHeight="1" ht="18.75" hidden="1">
      <c r="A337" s="1780"/>
      <c r="B337" s="1780"/>
      <c r="C337" s="369" t="s">
        <v>1150</v>
      </c>
      <c r="D337" s="2462"/>
      <c r="E337" s="2204"/>
      <c r="F337" s="2383"/>
      <c r="G337" s="2427"/>
      <c r="H337" s="1500"/>
      <c r="I337" s="651" t="s">
        <v>1149</v>
      </c>
      <c r="J337" s="571"/>
      <c r="K337" s="1500"/>
      <c r="L337" s="214"/>
      <c r="M337" s="341"/>
      <c r="N337" s="334"/>
      <c r="O337" s="1624"/>
      <c r="P337" s="1624"/>
      <c r="AH337" s="1631">
        <v>0</v>
      </c>
    </row>
    <row s="1635" customFormat="1" customHeight="1" ht="0.75" hidden="1">
      <c r="A338" s="1780"/>
      <c r="B338" s="1780"/>
      <c r="C338" s="369" t="s">
        <v>1159</v>
      </c>
      <c r="D338" s="2462"/>
      <c r="E338" s="2204"/>
      <c r="F338" s="2383"/>
      <c r="G338" s="400"/>
      <c r="H338" s="1500"/>
      <c r="I338" s="651"/>
      <c r="J338" s="571"/>
      <c r="K338" s="1500"/>
      <c r="L338" s="214"/>
      <c r="M338" s="341"/>
      <c r="N338" s="334"/>
      <c r="O338" s="1624"/>
      <c r="P338" s="1624"/>
      <c r="AH338" s="1631">
        <v>0</v>
      </c>
    </row>
    <row s="1635" customFormat="1" customHeight="1" ht="18.75" hidden="1">
      <c r="A339" s="1780" t="s">
        <v>269</v>
      </c>
      <c r="B339" s="1780" t="s">
        <v>270</v>
      </c>
      <c r="C339" s="369"/>
      <c r="D339" s="2462"/>
      <c r="E339" s="2204"/>
      <c r="F339" s="2383" t="str">
        <f>INDEX(PT_DIFFERENTIATION_VTAR,MATCH(A339,PT_DIFFERENTIATION_VTAR_ID,0))</f>
        <v>Тариф на водоотведение</v>
      </c>
      <c r="G339" s="2427" t="str">
        <f>INDEX(PT_DIFFERENTIATION_NTAR,MATCH(B339,PT_DIFFERENTIATION_NTAR_ID,0))</f>
        <v/>
      </c>
      <c r="H339" s="1862"/>
      <c r="I339" s="1739"/>
      <c r="J339" s="1773"/>
      <c r="K339" s="1778"/>
      <c r="L339" s="1862" t="s">
        <v>310</v>
      </c>
      <c r="M339" s="341"/>
      <c r="N339" s="334"/>
      <c r="O339" s="1624"/>
      <c r="P339" s="1624"/>
      <c r="AH339" s="1631">
        <v>0</v>
      </c>
    </row>
    <row s="1635" customFormat="1" customHeight="1" ht="18.75" hidden="1">
      <c r="A340" s="1780"/>
      <c r="B340" s="1780"/>
      <c r="C340" s="369" t="s">
        <v>1150</v>
      </c>
      <c r="D340" s="2462"/>
      <c r="E340" s="2204"/>
      <c r="F340" s="2383"/>
      <c r="G340" s="2427"/>
      <c r="H340" s="1500"/>
      <c r="I340" s="651" t="s">
        <v>1149</v>
      </c>
      <c r="J340" s="571"/>
      <c r="K340" s="1500"/>
      <c r="L340" s="214"/>
      <c r="M340" s="341"/>
      <c r="N340" s="334"/>
      <c r="O340" s="1624"/>
      <c r="P340" s="1624"/>
      <c r="AH340" s="1631">
        <v>0</v>
      </c>
    </row>
    <row s="1635" customFormat="1" customHeight="1" ht="0.75" hidden="1">
      <c r="A341" s="1780"/>
      <c r="B341" s="1780"/>
      <c r="C341" s="369" t="s">
        <v>1159</v>
      </c>
      <c r="D341" s="2462"/>
      <c r="E341" s="2204"/>
      <c r="F341" s="2383"/>
      <c r="G341" s="400"/>
      <c r="H341" s="1500"/>
      <c r="I341" s="651"/>
      <c r="J341" s="571"/>
      <c r="K341" s="1500"/>
      <c r="L341" s="214"/>
      <c r="M341" s="341"/>
      <c r="N341" s="334"/>
      <c r="O341" s="1624"/>
      <c r="P341" s="1624"/>
      <c r="AH341" s="1631">
        <v>0</v>
      </c>
    </row>
    <row s="1635" customFormat="1" customHeight="1" ht="18.75" hidden="1">
      <c r="A342" s="1780" t="s">
        <v>274</v>
      </c>
      <c r="B342" s="1780" t="s">
        <v>275</v>
      </c>
      <c r="C342" s="369"/>
      <c r="D342" s="2462"/>
      <c r="E342" s="2204"/>
      <c r="F342" s="2383" t="str">
        <f>INDEX(PT_DIFFERENTIATION_VTAR,MATCH(A342,PT_DIFFERENTIATION_VTAR_ID,0))</f>
        <v>Тариф на транспортировку сточных вод</v>
      </c>
      <c r="G342" s="2427" t="str">
        <f>INDEX(PT_DIFFERENTIATION_NTAR,MATCH(B342,PT_DIFFERENTIATION_NTAR_ID,0))</f>
        <v/>
      </c>
      <c r="H342" s="1862"/>
      <c r="I342" s="1739"/>
      <c r="J342" s="1773"/>
      <c r="K342" s="1778"/>
      <c r="L342" s="1862" t="s">
        <v>310</v>
      </c>
      <c r="M342" s="341"/>
      <c r="N342" s="334"/>
      <c r="O342" s="1624"/>
      <c r="P342" s="1624"/>
      <c r="AH342" s="1631">
        <v>0</v>
      </c>
    </row>
    <row s="1635" customFormat="1" customHeight="1" ht="18.75" hidden="1">
      <c r="A343" s="1780"/>
      <c r="B343" s="1780"/>
      <c r="C343" s="369" t="s">
        <v>1150</v>
      </c>
      <c r="D343" s="2462"/>
      <c r="E343" s="2204"/>
      <c r="F343" s="2383"/>
      <c r="G343" s="2427"/>
      <c r="H343" s="1500"/>
      <c r="I343" s="651" t="s">
        <v>1149</v>
      </c>
      <c r="J343" s="571"/>
      <c r="K343" s="1500"/>
      <c r="L343" s="214"/>
      <c r="M343" s="341"/>
      <c r="N343" s="334"/>
      <c r="O343" s="1624"/>
      <c r="P343" s="1624"/>
      <c r="AH343" s="1631">
        <v>0</v>
      </c>
    </row>
    <row s="1635" customFormat="1" customHeight="1" ht="0.75" hidden="1">
      <c r="A344" s="1780"/>
      <c r="B344" s="1780"/>
      <c r="C344" s="369" t="s">
        <v>1159</v>
      </c>
      <c r="D344" s="2462"/>
      <c r="E344" s="2204"/>
      <c r="F344" s="2383"/>
      <c r="G344" s="400"/>
      <c r="H344" s="1500"/>
      <c r="I344" s="651"/>
      <c r="J344" s="571"/>
      <c r="K344" s="1500"/>
      <c r="L344" s="214"/>
      <c r="M344" s="341"/>
      <c r="N344" s="334"/>
      <c r="O344" s="1624"/>
      <c r="P344" s="1624"/>
      <c r="AH344" s="1631">
        <v>0</v>
      </c>
    </row>
    <row s="1635" customFormat="1" customHeight="1" ht="18.75" hidden="1">
      <c r="A345" s="1780" t="s">
        <v>279</v>
      </c>
      <c r="B345" s="1780" t="s">
        <v>280</v>
      </c>
      <c r="C345" s="369"/>
      <c r="D345" s="2462"/>
      <c r="E345" s="2204"/>
      <c r="F345" s="2383" t="str">
        <f>INDEX(PT_DIFFERENTIATION_VTAR,MATCH(A345,PT_DIFFERENTIATION_VTAR_ID,0))</f>
        <v>Тариф на подключение (технологическое присоединение) к централизованной системе водоотведения</v>
      </c>
      <c r="G345" s="2427" t="str">
        <f>INDEX(PT_DIFFERENTIATION_NTAR,MATCH(B345,PT_DIFFERENTIATION_NTAR_ID,0))</f>
        <v/>
      </c>
      <c r="H345" s="1862"/>
      <c r="I345" s="1739"/>
      <c r="J345" s="1773"/>
      <c r="K345" s="1778"/>
      <c r="L345" s="1862" t="s">
        <v>310</v>
      </c>
      <c r="M345" s="341"/>
      <c r="N345" s="334"/>
      <c r="O345" s="1624"/>
      <c r="P345" s="1624"/>
      <c r="AH345" s="1631">
        <v>0</v>
      </c>
    </row>
    <row s="1635" customFormat="1" customHeight="1" ht="18.75" hidden="1">
      <c r="A346" s="1780"/>
      <c r="B346" s="1780"/>
      <c r="C346" s="369" t="s">
        <v>1150</v>
      </c>
      <c r="D346" s="2462"/>
      <c r="E346" s="2204"/>
      <c r="F346" s="2383"/>
      <c r="G346" s="2427"/>
      <c r="H346" s="1500"/>
      <c r="I346" s="651" t="s">
        <v>1149</v>
      </c>
      <c r="J346" s="571"/>
      <c r="K346" s="1500"/>
      <c r="L346" s="214"/>
      <c r="M346" s="341"/>
      <c r="N346" s="334"/>
      <c r="O346" s="1624"/>
      <c r="P346" s="1624"/>
      <c r="AH346" s="1631">
        <v>0</v>
      </c>
    </row>
    <row s="1635" customFormat="1" customHeight="1" ht="1.05">
      <c r="A347" s="1780"/>
      <c r="B347" s="1780"/>
      <c r="C347" s="369" t="s">
        <v>1159</v>
      </c>
      <c r="D347" s="2462"/>
      <c r="E347" s="2204"/>
      <c r="F347" s="2383"/>
      <c r="G347" s="400"/>
      <c r="H347" s="1500"/>
      <c r="I347" s="651"/>
      <c r="J347" s="571"/>
      <c r="K347" s="1500"/>
      <c r="L347" s="214"/>
      <c r="M347" s="341"/>
      <c r="N347" s="334"/>
      <c r="O347" s="1624"/>
      <c r="P347" s="1624"/>
      <c r="AH347" s="1631">
        <v>1</v>
      </c>
    </row>
    <row s="1823" customFormat="1" customHeight="1" ht="3">
      <c r="A348" s="1780"/>
      <c r="B348" s="1780"/>
      <c r="C348" s="1781"/>
      <c r="E348" s="402"/>
      <c r="F348" s="402"/>
      <c r="G348" s="402"/>
      <c r="H348" s="402"/>
      <c r="I348" s="402"/>
      <c r="J348" s="402"/>
      <c r="K348" s="402"/>
      <c r="L348" s="402"/>
      <c r="M348" s="402"/>
      <c r="O348" s="196"/>
      <c r="P348" s="196"/>
      <c r="AH348" s="140">
        <v>3</v>
      </c>
    </row>
    <row customHeight="1" ht="26.25">
      <c r="E349" s="202"/>
      <c r="F349" s="2285"/>
      <c r="G349" s="2285"/>
      <c r="H349" s="2285"/>
      <c r="I349" s="2285"/>
      <c r="J349" s="2285"/>
      <c r="K349" s="2285"/>
      <c r="L349" s="2285"/>
      <c r="M349" s="2285"/>
      <c r="AH349" s="374">
        <v>25</v>
      </c>
    </row>
    <row customHeight="1" ht="14.25" hidden="1">
      <c r="A350" s="1779" t="s">
        <v>81</v>
      </c>
      <c r="B350" s="1779">
        <v>0</v>
      </c>
      <c r="C350" s="369">
        <v>0</v>
      </c>
      <c r="D350" s="344">
        <v>3</v>
      </c>
      <c r="E350" s="374">
        <v>6</v>
      </c>
      <c r="F350" s="374">
        <v>46</v>
      </c>
      <c r="G350" s="374">
        <v>35</v>
      </c>
      <c r="H350" s="374">
        <v>3</v>
      </c>
      <c r="I350" s="374">
        <v>11</v>
      </c>
      <c r="J350" s="374">
        <v>11</v>
      </c>
      <c r="K350" s="374">
        <v>35</v>
      </c>
      <c r="L350" s="374">
        <v>35</v>
      </c>
      <c r="M350" s="374">
        <v>84</v>
      </c>
      <c r="N350" s="374">
        <v>10</v>
      </c>
      <c r="O350" s="350">
        <v>10</v>
      </c>
      <c r="P350" s="350">
        <v>10</v>
      </c>
      <c r="Q350" s="374">
        <v>10</v>
      </c>
      <c r="R350" s="374">
        <v>10</v>
      </c>
      <c r="S350" s="374">
        <v>10</v>
      </c>
      <c r="T350" s="374">
        <v>10</v>
      </c>
      <c r="U350" s="374">
        <v>10</v>
      </c>
      <c r="V350" s="374">
        <v>10</v>
      </c>
      <c r="W350" s="374">
        <v>10</v>
      </c>
      <c r="X350" s="374">
        <v>10</v>
      </c>
      <c r="Y350" s="374">
        <v>10</v>
      </c>
      <c r="Z350" s="374">
        <v>10</v>
      </c>
      <c r="AA350" s="374">
        <v>10</v>
      </c>
      <c r="AB350" s="374">
        <v>10</v>
      </c>
      <c r="AC350" s="374">
        <v>10</v>
      </c>
      <c r="AD350" s="374">
        <v>10</v>
      </c>
      <c r="AE350" s="374">
        <v>10</v>
      </c>
      <c r="AF350" s="374">
        <v>10</v>
      </c>
      <c r="AG350" s="374">
        <v>10</v>
      </c>
      <c r="AH350"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80:D182"/>
    <mergeCell ref="E180:E182"/>
    <mergeCell ref="F180:F182"/>
    <mergeCell ref="G180:G181"/>
    <mergeCell ref="D69:D71"/>
    <mergeCell ref="E69:E71"/>
    <mergeCell ref="F69:F71"/>
    <mergeCell ref="D90:D92"/>
    <mergeCell ref="E90:E92"/>
    <mergeCell ref="D72:D74"/>
    <mergeCell ref="E72:E74"/>
    <mergeCell ref="F72:F74"/>
    <mergeCell ref="G165:G166"/>
    <mergeCell ref="G168:G169"/>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4:F326"/>
    <mergeCell ref="G321:G32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9:M349"/>
    <mergeCell ref="F287:L287"/>
    <mergeCell ref="D288:D290"/>
    <mergeCell ref="E288:E290"/>
    <mergeCell ref="F288:F290"/>
    <mergeCell ref="D291:D293"/>
    <mergeCell ref="E291:E293"/>
    <mergeCell ref="F291:F293"/>
    <mergeCell ref="D294:D296"/>
    <mergeCell ref="D300:D302"/>
    <mergeCell ref="E300:E302"/>
    <mergeCell ref="F300:F302"/>
    <mergeCell ref="D303:D305"/>
    <mergeCell ref="E303:E305"/>
    <mergeCell ref="F303:F305"/>
    <mergeCell ref="E294:E296"/>
    <mergeCell ref="F294:F296"/>
    <mergeCell ref="D297:D299"/>
    <mergeCell ref="E297:E299"/>
    <mergeCell ref="F321:F323"/>
    <mergeCell ref="D324:D326"/>
    <mergeCell ref="E324:E326"/>
    <mergeCell ref="D345:D347"/>
    <mergeCell ref="E345:E347"/>
    <mergeCell ref="G45:G46"/>
    <mergeCell ref="G51:G52"/>
    <mergeCell ref="G54:G55"/>
    <mergeCell ref="G57:G58"/>
    <mergeCell ref="M225:M228"/>
    <mergeCell ref="M87:M90"/>
    <mergeCell ref="F155:L155"/>
    <mergeCell ref="M156:M159"/>
    <mergeCell ref="F224:L224"/>
    <mergeCell ref="F51:F53"/>
    <mergeCell ref="F54:F56"/>
    <mergeCell ref="F75:F77"/>
    <mergeCell ref="F78:F80"/>
    <mergeCell ref="F90:F92"/>
    <mergeCell ref="F93:F95"/>
    <mergeCell ref="M24:M83"/>
    <mergeCell ref="G42:G43"/>
    <mergeCell ref="G137:G138"/>
    <mergeCell ref="G140:G141"/>
    <mergeCell ref="G143:G144"/>
    <mergeCell ref="G146:G147"/>
    <mergeCell ref="G162:G163"/>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20"/>
    <mergeCell ref="E114:E120"/>
    <mergeCell ref="F114:F120"/>
    <mergeCell ref="D102:D104"/>
    <mergeCell ref="E102:E104"/>
    <mergeCell ref="F102:F104"/>
    <mergeCell ref="D105:D107"/>
    <mergeCell ref="E105:E107"/>
    <mergeCell ref="F105:F107"/>
    <mergeCell ref="D121:D127"/>
    <mergeCell ref="E121:E127"/>
    <mergeCell ref="F121: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6:D208"/>
    <mergeCell ref="E206:E208"/>
    <mergeCell ref="F206:F208"/>
    <mergeCell ref="D197:D199"/>
    <mergeCell ref="E197:E199"/>
    <mergeCell ref="F197:F199"/>
    <mergeCell ref="D200:D202"/>
    <mergeCell ref="E200:E202"/>
    <mergeCell ref="F200:F202"/>
    <mergeCell ref="D183:D189"/>
    <mergeCell ref="E183:E189"/>
    <mergeCell ref="F183:F189"/>
    <mergeCell ref="D190:D196"/>
    <mergeCell ref="E190:E196"/>
    <mergeCell ref="F190:F196"/>
    <mergeCell ref="G190:G195"/>
    <mergeCell ref="D203:D205"/>
    <mergeCell ref="E203:E205"/>
    <mergeCell ref="F203:F205"/>
    <mergeCell ref="D209:D211"/>
    <mergeCell ref="E209:E211"/>
    <mergeCell ref="F209:F211"/>
    <mergeCell ref="D212:D214"/>
    <mergeCell ref="E212:E214"/>
    <mergeCell ref="F212:F214"/>
    <mergeCell ref="G209:G210"/>
    <mergeCell ref="G212:G213"/>
    <mergeCell ref="D231:D233"/>
    <mergeCell ref="E231:E233"/>
    <mergeCell ref="F231:F233"/>
    <mergeCell ref="D221:D223"/>
    <mergeCell ref="E221:E223"/>
    <mergeCell ref="F221:F223"/>
    <mergeCell ref="D225:D227"/>
    <mergeCell ref="E225:E227"/>
    <mergeCell ref="F225:F227"/>
    <mergeCell ref="D215:D217"/>
    <mergeCell ref="E215:E217"/>
    <mergeCell ref="F215:F217"/>
    <mergeCell ref="D218:D220"/>
    <mergeCell ref="E218:E220"/>
    <mergeCell ref="F218:F220"/>
    <mergeCell ref="G218:G219"/>
    <mergeCell ref="D240:D242"/>
    <mergeCell ref="E240:E242"/>
    <mergeCell ref="F240:F242"/>
    <mergeCell ref="D243:D245"/>
    <mergeCell ref="E243:E245"/>
    <mergeCell ref="F243:F245"/>
    <mergeCell ref="G243:G244"/>
    <mergeCell ref="D228:D230"/>
    <mergeCell ref="E228:E230"/>
    <mergeCell ref="F228:F230"/>
    <mergeCell ref="D234:D236"/>
    <mergeCell ref="E234:E236"/>
    <mergeCell ref="F234:F236"/>
    <mergeCell ref="D237:D239"/>
    <mergeCell ref="E237:E239"/>
    <mergeCell ref="F237:F239"/>
    <mergeCell ref="D257:D259"/>
    <mergeCell ref="E257:E259"/>
    <mergeCell ref="F257:F259"/>
    <mergeCell ref="G249:G250"/>
    <mergeCell ref="D263:D265"/>
    <mergeCell ref="E263:E265"/>
    <mergeCell ref="F263:F265"/>
    <mergeCell ref="D260:D262"/>
    <mergeCell ref="E260:E262"/>
    <mergeCell ref="F260:F262"/>
    <mergeCell ref="D246:D248"/>
    <mergeCell ref="E246:E248"/>
    <mergeCell ref="F246:F248"/>
    <mergeCell ref="D252:D256"/>
    <mergeCell ref="E252:E256"/>
    <mergeCell ref="F252:F256"/>
    <mergeCell ref="D249:D251"/>
    <mergeCell ref="E249:E251"/>
    <mergeCell ref="F249:F251"/>
    <mergeCell ref="D266:D268"/>
    <mergeCell ref="E266:E268"/>
    <mergeCell ref="F266:F268"/>
    <mergeCell ref="G263:G264"/>
    <mergeCell ref="G266:G267"/>
    <mergeCell ref="G269:G270"/>
    <mergeCell ref="D284:D286"/>
    <mergeCell ref="E284:E286"/>
    <mergeCell ref="F284:F286"/>
    <mergeCell ref="D275:D277"/>
    <mergeCell ref="E275:E277"/>
    <mergeCell ref="F275:F277"/>
    <mergeCell ref="D278:D280"/>
    <mergeCell ref="E278:E280"/>
    <mergeCell ref="F278:F280"/>
    <mergeCell ref="D269:D271"/>
    <mergeCell ref="E269:E271"/>
    <mergeCell ref="F269:F271"/>
    <mergeCell ref="D272:D274"/>
    <mergeCell ref="E272:E274"/>
    <mergeCell ref="F272:F274"/>
    <mergeCell ref="G272:G273"/>
    <mergeCell ref="D281:D283"/>
    <mergeCell ref="E281:E283"/>
    <mergeCell ref="F281:F283"/>
    <mergeCell ref="F297:F299"/>
    <mergeCell ref="D315:D317"/>
    <mergeCell ref="E315:E317"/>
    <mergeCell ref="F315:F317"/>
    <mergeCell ref="D318:D320"/>
    <mergeCell ref="E318:E320"/>
    <mergeCell ref="F318:F320"/>
    <mergeCell ref="D306:D308"/>
    <mergeCell ref="E306:E308"/>
    <mergeCell ref="F306:F308"/>
    <mergeCell ref="D309:D311"/>
    <mergeCell ref="E309:E311"/>
    <mergeCell ref="F309:F311"/>
    <mergeCell ref="D312:D314"/>
    <mergeCell ref="E312:E314"/>
    <mergeCell ref="F312:F314"/>
    <mergeCell ref="F345:F347"/>
    <mergeCell ref="M288:M291"/>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G345:G346"/>
    <mergeCell ref="G291:G292"/>
    <mergeCell ref="G60:G61"/>
    <mergeCell ref="G63:G64"/>
    <mergeCell ref="G66:G67"/>
    <mergeCell ref="G69:G70"/>
    <mergeCell ref="G72:G73"/>
    <mergeCell ref="G75:G76"/>
    <mergeCell ref="G78:G79"/>
    <mergeCell ref="G81:G82"/>
    <mergeCell ref="G87:G88"/>
    <mergeCell ref="G333:G334"/>
    <mergeCell ref="G336:G337"/>
    <mergeCell ref="G339:G340"/>
    <mergeCell ref="G342:G343"/>
    <mergeCell ref="G324:G325"/>
    <mergeCell ref="G327:G328"/>
    <mergeCell ref="G330:G331"/>
    <mergeCell ref="G318:G319"/>
    <mergeCell ref="G275:G276"/>
    <mergeCell ref="G278:G279"/>
    <mergeCell ref="G281:G282"/>
    <mergeCell ref="G284:G285"/>
    <mergeCell ref="G288:G289"/>
    <mergeCell ref="G294:G295"/>
    <mergeCell ref="G297:G298"/>
    <mergeCell ref="G300:G301"/>
    <mergeCell ref="G303:G304"/>
    <mergeCell ref="G306:G307"/>
    <mergeCell ref="G309:G310"/>
    <mergeCell ref="G315:G316"/>
    <mergeCell ref="G312:G313"/>
    <mergeCell ref="G105:G106"/>
    <mergeCell ref="G108:G109"/>
    <mergeCell ref="G114:G119"/>
    <mergeCell ref="G121:G126"/>
    <mergeCell ref="G246:G247"/>
    <mergeCell ref="G252:G255"/>
    <mergeCell ref="G257:G258"/>
    <mergeCell ref="G260:G261"/>
    <mergeCell ref="G215:G216"/>
    <mergeCell ref="G221:G222"/>
    <mergeCell ref="G225:G226"/>
    <mergeCell ref="G228:G229"/>
    <mergeCell ref="G231:G232"/>
    <mergeCell ref="G174:G175"/>
    <mergeCell ref="G177:G178"/>
    <mergeCell ref="G183:G188"/>
    <mergeCell ref="G234:G235"/>
    <mergeCell ref="G237:G238"/>
    <mergeCell ref="G240:G241"/>
    <mergeCell ref="G197:G198"/>
    <mergeCell ref="G200:G201"/>
    <mergeCell ref="G203:G204"/>
    <mergeCell ref="G206:G207"/>
    <mergeCell ref="G171:G17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5:J225 I228:J228 I231:J231 I234:J234 I237:J237 I240:J240 I243:J243 I246:J246 I252:J254 I257:J257 I260:J260 I263:J263 I266:J266 I269:J269 I272:J272 I275:J275 I278:J278 I8:J8 I81:J81 I152:J152 I90:J90 I93:J93 I96:J96 I99:J99 I102:J102 I105:J105 I108:J108 I114:J118 I121:J125 I128:J128 I131:J131 I134:J134 I137:J137 I140:J140 I143:J143 I146:J146 I149:J149 I156:J156 I87:J87 I159:J159 I162:J162 I165:J165 I168:J168 I171:J171 I174:J174 I177:J177 I183:J187 I190:J194 I197:J197 I200:J200 I203:J203 I209:J209 I212:J212 I215:J215 I218:J218 I221:J221 I206:J206 I281:J281 I284:J284 I288:J288 I291:J291 I294:J294 I297:J297 I300:J300 I303:J303 I306:J306 I309:J309 I315:J315 I318:J318 I321:J321 I324:J324 I327:J327 I330:J330 I333:J333 I336:J336 I339:J339 I342:J342 I345:J345 I2:J2 I5:J5 I48:J48 I111:J111 I180:J180 I249:J249 I312:J3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6:M157 M225:M226 M23 M87:M88 M288:M289">
      <formula1>900</formula1>
    </dataValidation>
    <dataValidation type="decimal" allowBlank="1" showErrorMessage="1" errorTitle="Ошибка" error="Допускается ввод только действительных чисел!" sqref="K225 K228 K231 K234 K237 K240 K243 K246 K252:K254 K257 K260 K263 K266 K269 K272 K275 K278 K281 K10 K87 K149 K146 K143 K140 K137 K134 K131 K128 K121:K125 K114:K118 K108 K105 K102 K99 K96 K93 K90 K156 K152 K159 K162 K165 K168 K171 K174 K177 K183:K187 K190:K194 K197 K200 K203 K209 K212 K215 K218 K221 K206 K284 K288 K291 K294 K297 K300 K303 K306 K309 K315 K318 K321 K324 K327 K330 K333 K336 K339 K342 K345 K5 K111 K180 K249 K312">
      <formula1>-9.99999999999999E+23</formula1>
      <formula2>9.99999999999999E+23</formula2>
    </dataValidation>
  </dataValidations>
  <hyperlinks>
    <hyperlink ref="L85" r:id="rId2" xr:uid="{4DD4B358-AA88-11F3-5CD3-7ED6D996E7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EF27C-36F7-8E1B-F868-A7DD0E6C3C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490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"Водоканал"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87</v>
      </c>
      <c r="E9" s="108" t="s">
        <v>306</v>
      </c>
      <c r="F9" s="108" t="s">
        <v>307</v>
      </c>
      <c r="G9" s="108" t="s">
        <v>394</v>
      </c>
      <c r="H9" s="2389"/>
      <c r="R9" s="374">
        <v>23</v>
      </c>
    </row>
    <row customHeight="1" ht="38.33333333333333">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1160</v>
      </c>
      <c r="G10" s="3624" t="s">
        <v>1161</v>
      </c>
      <c r="H10" s="2169" t="s">
        <v>1162</v>
      </c>
      <c r="R10" s="374">
        <v>14</v>
      </c>
    </row>
    <row customHeight="1" ht="38.33333333333333">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1163</v>
      </c>
      <c r="G11" s="3624" t="s">
        <v>1164</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1165</v>
      </c>
      <c r="G12" s="3624" t="s">
        <v>1166</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1167</v>
      </c>
      <c r="G13" s="3624" t="s">
        <v>1168</v>
      </c>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D1BBC0D8-7898-5C24-A32C-432D2A10D6A8}"/>
    <hyperlink ref="G11" r:id="rId3" xr:uid="{2FF01A88-7058-FC58-654E-2840618036F4}"/>
    <hyperlink ref="G12" r:id="rId4" xr:uid="{E15D582A-C1F8-2BD8-E2DA-133E19833BFE}"/>
    <hyperlink ref="G13" r:id="rId5" xr:uid="{11C30DB8-9198-F27C-86A8-EB79ED4A2BF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4B3A8-84A1-8968-60C8-929F519A47C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1169</v>
      </c>
      <c r="E5" s="2237"/>
      <c r="F5" s="2237"/>
      <c r="G5" s="2237"/>
      <c r="H5" s="2237"/>
      <c r="I5" s="2237"/>
      <c r="J5" s="2237"/>
      <c r="V5" s="505">
        <v>63</v>
      </c>
    </row>
    <row customHeight="1" ht="15.75">
      <c r="C6" s="176"/>
      <c r="D6" s="2176" t="str">
        <f>IF(org=0,"Не определено",org)</f>
        <v>ООО "Водоканал"</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87</v>
      </c>
      <c r="E13" s="807" t="s">
        <v>306</v>
      </c>
      <c r="F13" s="807" t="s">
        <v>571</v>
      </c>
      <c r="G13" s="808" t="s">
        <v>307</v>
      </c>
      <c r="H13" s="807" t="s">
        <v>394</v>
      </c>
      <c r="I13" s="808" t="s">
        <v>307</v>
      </c>
      <c r="J13" s="807" t="s">
        <v>394</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1170</v>
      </c>
      <c r="F17" s="521" t="s">
        <v>310</v>
      </c>
      <c r="G17" s="678"/>
      <c r="H17" s="678"/>
      <c r="I17" s="678"/>
      <c r="J17" s="678"/>
      <c r="K17" s="289" t="s">
        <v>1171</v>
      </c>
      <c r="V17" s="505">
        <v>0</v>
      </c>
    </row>
    <row customHeight="1" ht="48.29999999999999">
      <c r="A18" s="505"/>
      <c r="C18" s="526"/>
      <c r="D18" s="521">
        <v>3</v>
      </c>
      <c r="E18" s="279" t="s">
        <v>819</v>
      </c>
      <c r="F18" s="521" t="s">
        <v>310</v>
      </c>
      <c r="G18" s="809" t="s">
        <v>310</v>
      </c>
      <c r="H18" s="810" t="s">
        <v>310</v>
      </c>
      <c r="I18" s="521" t="s">
        <v>310</v>
      </c>
      <c r="J18" s="578" t="s">
        <v>310</v>
      </c>
      <c r="K18" s="289" t="s">
        <v>1172</v>
      </c>
      <c r="V18" s="505">
        <v>46</v>
      </c>
    </row>
    <row customHeight="1" ht="35.699999999999996">
      <c r="A19" s="505"/>
      <c r="C19" s="526"/>
      <c r="D19" s="539" t="s">
        <v>328</v>
      </c>
      <c r="E19" s="559" t="s">
        <v>821</v>
      </c>
      <c r="F19" s="521" t="s">
        <v>822</v>
      </c>
      <c r="G19" s="817"/>
      <c r="H19" s="106"/>
      <c r="I19" s="817"/>
      <c r="J19" s="818"/>
      <c r="K19" s="679"/>
      <c r="V19" s="505">
        <v>34</v>
      </c>
    </row>
    <row customHeight="1" ht="35.699999999999996">
      <c r="A20" s="505"/>
      <c r="C20" s="526"/>
      <c r="D20" s="1890" t="s">
        <v>336</v>
      </c>
      <c r="E20" s="559" t="s">
        <v>823</v>
      </c>
      <c r="F20" s="521" t="s">
        <v>824</v>
      </c>
      <c r="G20" s="817"/>
      <c r="H20" s="106"/>
      <c r="I20" s="817"/>
      <c r="J20" s="106"/>
      <c r="K20" s="679"/>
      <c r="V20" s="505">
        <v>34</v>
      </c>
    </row>
    <row customHeight="1" ht="48.29999999999999">
      <c r="A21" s="505"/>
      <c r="C21" s="526"/>
      <c r="D21" s="1890" t="s">
        <v>338</v>
      </c>
      <c r="E21" s="559" t="s">
        <v>825</v>
      </c>
      <c r="F21" s="521" t="s">
        <v>576</v>
      </c>
      <c r="G21" s="680"/>
      <c r="H21" s="106"/>
      <c r="I21" s="680"/>
      <c r="J21" s="106"/>
      <c r="K21" s="679"/>
      <c r="V21" s="505">
        <v>46</v>
      </c>
    </row>
    <row customHeight="1" ht="67.5" hidden="1">
      <c r="A22" s="505"/>
      <c r="C22" s="526"/>
      <c r="D22" s="521">
        <v>5</v>
      </c>
      <c r="E22" s="279" t="s">
        <v>1173</v>
      </c>
      <c r="F22" s="521" t="s">
        <v>563</v>
      </c>
      <c r="G22" s="681"/>
      <c r="H22" s="682"/>
      <c r="I22" s="681"/>
      <c r="J22" s="682"/>
      <c r="K22" s="289" t="s">
        <v>1174</v>
      </c>
      <c r="V22" s="505">
        <v>0</v>
      </c>
    </row>
    <row customHeight="1" ht="33.75" hidden="1">
      <c r="C23" s="451"/>
      <c r="D23" s="521">
        <v>6</v>
      </c>
      <c r="E23" s="279" t="s">
        <v>1175</v>
      </c>
      <c r="F23" s="521" t="s">
        <v>1176</v>
      </c>
      <c r="G23" s="681"/>
      <c r="H23" s="681"/>
      <c r="I23" s="681"/>
      <c r="J23" s="681"/>
      <c r="K23" s="289" t="s">
        <v>1177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4D0248-20E3-D6DE-6352-FEF01F507D3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1178</v>
      </c>
      <c r="B1" s="1067" t="s">
        <v>1179</v>
      </c>
      <c r="C1" s="1067" t="s">
        <v>1180</v>
      </c>
      <c r="D1" s="1067" t="s">
        <v>1181</v>
      </c>
      <c r="E1" s="1067" t="s">
        <v>1182</v>
      </c>
      <c r="F1" s="1067" t="s">
        <v>1183</v>
      </c>
      <c r="G1" s="1067" t="s">
        <v>1184</v>
      </c>
      <c r="H1" s="1067" t="s">
        <v>1185</v>
      </c>
      <c r="I1" s="1067" t="s">
        <v>1186</v>
      </c>
      <c r="J1" s="1067" t="s">
        <v>1187</v>
      </c>
      <c r="K1" s="1067" t="s">
        <v>1188</v>
      </c>
      <c r="L1" s="1067" t="s">
        <v>1189</v>
      </c>
      <c r="M1" s="1067"/>
      <c r="N1" s="1067" t="s">
        <v>1190</v>
      </c>
      <c r="O1" s="1067" t="s">
        <v>1191</v>
      </c>
      <c r="P1" s="1067" t="s">
        <v>1192</v>
      </c>
      <c r="Q1" s="1067" t="s">
        <v>1193</v>
      </c>
      <c r="R1" s="1067" t="s">
        <v>1194</v>
      </c>
      <c r="S1" s="1067" t="s">
        <v>1195</v>
      </c>
      <c r="T1" s="1067" t="s">
        <v>1196</v>
      </c>
      <c r="U1" s="1067" t="s">
        <v>1197</v>
      </c>
      <c r="V1" s="1067"/>
      <c r="W1" s="797" t="s">
        <v>1198</v>
      </c>
      <c r="X1" s="1067" t="s">
        <v>1199</v>
      </c>
      <c r="Y1" s="1067" t="s">
        <v>1200</v>
      </c>
      <c r="Z1" s="1067"/>
      <c r="AA1" s="1067" t="s">
        <v>1201</v>
      </c>
      <c r="AB1" s="1067"/>
      <c r="AC1" s="1067" t="s">
        <v>1202</v>
      </c>
      <c r="AD1" s="1067"/>
      <c r="AF1" s="1067" t="s">
        <v>1203</v>
      </c>
      <c r="AH1" s="1067" t="s">
        <v>1204</v>
      </c>
      <c r="AI1" s="1067" t="s">
        <v>1205</v>
      </c>
      <c r="AK1" s="1067" t="s">
        <v>1206</v>
      </c>
      <c r="AM1" s="1067" t="s">
        <v>1207</v>
      </c>
      <c r="AP1" s="1067" t="s">
        <v>1208</v>
      </c>
      <c r="AQ1" s="1067" t="s">
        <v>1209</v>
      </c>
      <c r="AS1" s="1067" t="s">
        <v>1210</v>
      </c>
      <c r="AU1" s="1067" t="s">
        <v>1211</v>
      </c>
      <c r="AW1" s="1067" t="s">
        <v>1212</v>
      </c>
      <c r="AX1" s="1067" t="s">
        <v>1213</v>
      </c>
      <c r="AZ1" s="1152" t="s">
        <v>1214</v>
      </c>
      <c r="BB1" s="1067" t="s">
        <v>1215</v>
      </c>
      <c r="BC1" s="1067"/>
      <c r="BE1" s="1067" t="s">
        <v>1216</v>
      </c>
      <c r="BF1" s="1067" t="s">
        <v>1217</v>
      </c>
      <c r="BH1" s="1069" t="s">
        <v>812</v>
      </c>
      <c r="BI1" s="1070"/>
      <c r="BJ1" s="1071" t="s">
        <v>1218</v>
      </c>
      <c r="BK1" s="1070"/>
      <c r="BL1" s="1072" t="s">
        <v>911</v>
      </c>
      <c r="BM1" s="1070"/>
      <c r="BN1" s="1073" t="s">
        <v>1219</v>
      </c>
      <c r="BS1" s="1427"/>
    </row>
    <row customHeight="1" ht="11.25">
      <c r="A2" s="1074" t="s">
        <v>1220</v>
      </c>
      <c r="B2" s="1075">
        <v>2000</v>
      </c>
      <c r="C2" s="1075">
        <v>2022</v>
      </c>
      <c r="D2" s="1075" t="s">
        <v>65</v>
      </c>
      <c r="E2" s="1076" t="s">
        <v>1221</v>
      </c>
      <c r="F2" s="1076" t="s">
        <v>1222</v>
      </c>
      <c r="G2" s="1076" t="s">
        <v>1223</v>
      </c>
      <c r="H2" s="1077" t="s">
        <v>54</v>
      </c>
      <c r="I2" s="1076" t="s">
        <v>108</v>
      </c>
      <c r="J2" s="1076" t="s">
        <v>1224</v>
      </c>
      <c r="K2" s="1078" t="s">
        <v>1225</v>
      </c>
      <c r="L2" s="1079"/>
      <c r="M2" s="1078">
        <v>1</v>
      </c>
      <c r="N2" s="1162" t="s">
        <v>1226</v>
      </c>
      <c r="O2" s="1077" t="s">
        <v>1227</v>
      </c>
      <c r="P2" s="1080" t="s">
        <v>37</v>
      </c>
      <c r="Q2" s="1081" t="s">
        <v>1228</v>
      </c>
      <c r="R2" s="143" t="s">
        <v>1229</v>
      </c>
      <c r="S2" s="143" t="s">
        <v>1230</v>
      </c>
      <c r="T2" s="1082" t="s">
        <v>1231</v>
      </c>
      <c r="U2" s="1079" t="s">
        <v>1232</v>
      </c>
      <c r="V2" s="1083">
        <v>1</v>
      </c>
      <c r="W2" s="1084"/>
      <c r="X2" s="1084" t="s">
        <v>1233</v>
      </c>
      <c r="Y2" s="1075" t="s">
        <v>1234</v>
      </c>
      <c r="Z2" s="1085"/>
      <c r="AA2" s="1075" t="s">
        <v>1235</v>
      </c>
      <c r="AB2" s="1086" t="s">
        <v>1235</v>
      </c>
      <c r="AC2" s="1075" t="s">
        <v>1236</v>
      </c>
      <c r="AD2" s="1086" t="s">
        <v>1236</v>
      </c>
      <c r="AF2" s="1077" t="s">
        <v>1232</v>
      </c>
      <c r="AH2" s="1076" t="s">
        <v>1237</v>
      </c>
      <c r="AI2" s="1076" t="s">
        <v>1237</v>
      </c>
      <c r="AK2" s="1076" t="s">
        <v>1238</v>
      </c>
      <c r="AM2" s="1076" t="s">
        <v>1239</v>
      </c>
      <c r="AP2" s="1087" t="s">
        <v>1233</v>
      </c>
      <c r="AQ2" s="1088" t="s">
        <v>1233</v>
      </c>
      <c r="AS2" s="1075" t="s">
        <v>1240</v>
      </c>
      <c r="AU2" s="1120" t="s">
        <v>1241</v>
      </c>
      <c r="AW2" s="1120" t="s">
        <v>1242</v>
      </c>
      <c r="AX2" s="1120" t="s">
        <v>1242</v>
      </c>
      <c r="AZ2" s="1120" t="s">
        <v>1243</v>
      </c>
      <c r="BB2" s="1120" t="s">
        <v>1244</v>
      </c>
      <c r="BC2" s="1120" t="s">
        <v>1245</v>
      </c>
      <c r="BE2" s="1120">
        <v>2000</v>
      </c>
      <c r="BF2" s="1120" t="s">
        <v>1246</v>
      </c>
    </row>
    <row customHeight="1" ht="11.25">
      <c r="A3" s="1074" t="s">
        <v>1247</v>
      </c>
      <c r="B3" s="1075">
        <v>2001</v>
      </c>
      <c r="C3" s="1075">
        <v>2023</v>
      </c>
      <c r="D3" s="1075" t="s">
        <v>19</v>
      </c>
      <c r="E3" s="1076" t="s">
        <v>1248</v>
      </c>
      <c r="F3" s="1076" t="s">
        <v>1249</v>
      </c>
      <c r="G3" s="1076" t="s">
        <v>1250</v>
      </c>
      <c r="H3" s="1077" t="s">
        <v>1251</v>
      </c>
      <c r="I3" s="1076" t="s">
        <v>109</v>
      </c>
      <c r="J3" s="1076" t="s">
        <v>561</v>
      </c>
      <c r="K3" s="1078" t="s">
        <v>1155</v>
      </c>
      <c r="L3" s="1079">
        <f>_xlfn.IFERROR(MATCH(K3,OFFER_METHOD,0),0)</f>
        <v>28</v>
      </c>
      <c r="M3" s="1078">
        <v>2</v>
      </c>
      <c r="N3" s="1162" t="s">
        <v>1252</v>
      </c>
      <c r="O3" s="1077" t="s">
        <v>1253</v>
      </c>
      <c r="P3" s="1080" t="s">
        <v>1254</v>
      </c>
      <c r="Q3" s="1081" t="s">
        <v>1255</v>
      </c>
      <c r="R3" s="143" t="s">
        <v>498</v>
      </c>
      <c r="S3" s="143" t="s">
        <v>1256</v>
      </c>
      <c r="T3" s="1082" t="s">
        <v>1257</v>
      </c>
      <c r="U3" s="1079" t="s">
        <v>1258</v>
      </c>
      <c r="V3" s="1083">
        <v>2</v>
      </c>
      <c r="W3" s="1084"/>
      <c r="X3" s="1084" t="s">
        <v>1259</v>
      </c>
      <c r="Y3" s="1075" t="s">
        <v>1234</v>
      </c>
      <c r="Z3" s="1085"/>
      <c r="AA3" s="1075" t="s">
        <v>1260</v>
      </c>
      <c r="AB3" s="1086" t="s">
        <v>1260</v>
      </c>
      <c r="AC3" s="1075" t="s">
        <v>1261</v>
      </c>
      <c r="AD3" s="1086" t="s">
        <v>1261</v>
      </c>
      <c r="AF3" s="1077" t="s">
        <v>1258</v>
      </c>
      <c r="AH3" s="1076" t="s">
        <v>1262</v>
      </c>
      <c r="AI3" s="1076" t="s">
        <v>1263</v>
      </c>
      <c r="AK3" s="1076" t="s">
        <v>1264</v>
      </c>
      <c r="AM3" s="1076" t="s">
        <v>1265</v>
      </c>
      <c r="AP3" s="1087" t="s">
        <v>1266</v>
      </c>
      <c r="AQ3" s="1088" t="s">
        <v>1266</v>
      </c>
      <c r="AS3" s="1075" t="s">
        <v>1267</v>
      </c>
      <c r="AU3" s="1120" t="s">
        <v>1268</v>
      </c>
      <c r="AW3" s="1120" t="s">
        <v>1269</v>
      </c>
      <c r="AX3" s="1120" t="s">
        <v>1269</v>
      </c>
      <c r="AZ3" s="1120" t="s">
        <v>1270</v>
      </c>
      <c r="BB3" s="1120" t="s">
        <v>1271</v>
      </c>
      <c r="BC3" s="1120" t="s">
        <v>1245</v>
      </c>
      <c r="BE3" s="1120">
        <v>2001</v>
      </c>
      <c r="BF3" s="1120" t="s">
        <v>1272</v>
      </c>
      <c r="BH3" s="1067" t="s">
        <v>1273</v>
      </c>
      <c r="BJ3" s="1067" t="s">
        <v>1274</v>
      </c>
      <c r="BL3" s="1067" t="s">
        <v>1275</v>
      </c>
      <c r="BN3" s="1067" t="s">
        <v>1276</v>
      </c>
      <c r="BR3" s="1067" t="s">
        <v>1277</v>
      </c>
      <c r="BS3" s="1428"/>
      <c r="BT3" s="1070"/>
      <c r="BU3" s="1067" t="s">
        <v>1278</v>
      </c>
      <c r="BV3" s="1070"/>
      <c r="BW3" s="1690"/>
      <c r="BX3" s="1692" t="s">
        <v>1279</v>
      </c>
      <c r="CA3" s="1067" t="s">
        <v>1280</v>
      </c>
    </row>
    <row customHeight="1" ht="11.25">
      <c r="A4" s="1074" t="s">
        <v>1281</v>
      </c>
      <c r="B4" s="1075">
        <v>2002</v>
      </c>
      <c r="C4" s="1075">
        <v>2024</v>
      </c>
      <c r="E4" s="1076" t="s">
        <v>1282</v>
      </c>
      <c r="F4" s="1076" t="s">
        <v>1283</v>
      </c>
      <c r="H4" s="1077" t="s">
        <v>1284</v>
      </c>
      <c r="I4" s="1076" t="s">
        <v>89</v>
      </c>
      <c r="J4" s="1076" t="s">
        <v>1285</v>
      </c>
      <c r="K4" s="1078" t="s">
        <v>1286</v>
      </c>
      <c r="L4" s="1079">
        <f>_xlfn.IFERROR(MATCH(K4,OFFER_METHOD,0),0)</f>
        <v>0</v>
      </c>
      <c r="M4" s="1078">
        <v>3</v>
      </c>
      <c r="N4" s="1162" t="s">
        <v>1287</v>
      </c>
      <c r="O4" s="1076" t="s">
        <v>1288</v>
      </c>
      <c r="Q4" s="1081" t="s">
        <v>1289</v>
      </c>
      <c r="R4" s="143" t="s">
        <v>1290</v>
      </c>
      <c r="S4" s="143" t="s">
        <v>1291</v>
      </c>
      <c r="T4" s="1082" t="s">
        <v>1292</v>
      </c>
      <c r="U4" s="1079" t="s">
        <v>1293</v>
      </c>
      <c r="V4" s="1083">
        <v>3</v>
      </c>
      <c r="W4" s="1084"/>
      <c r="X4" s="1084" t="s">
        <v>1294</v>
      </c>
      <c r="Y4" s="1075" t="s">
        <v>1234</v>
      </c>
      <c r="Z4" s="1091"/>
      <c r="AC4" s="1075" t="s">
        <v>1295</v>
      </c>
      <c r="AD4" s="1086" t="s">
        <v>1295</v>
      </c>
      <c r="AF4" s="1077" t="s">
        <v>1293</v>
      </c>
      <c r="AH4" s="1077" t="s">
        <v>1296</v>
      </c>
      <c r="AK4" s="1076" t="s">
        <v>1297</v>
      </c>
      <c r="AM4" s="1076" t="s">
        <v>1298</v>
      </c>
      <c r="AP4" s="1087" t="s">
        <v>1259</v>
      </c>
      <c r="AQ4" s="1088" t="s">
        <v>1259</v>
      </c>
      <c r="AS4" s="1075" t="s">
        <v>1299</v>
      </c>
      <c r="AU4" s="1120" t="s">
        <v>1300</v>
      </c>
      <c r="AW4" s="1120" t="s">
        <v>1301</v>
      </c>
      <c r="AX4" s="1120" t="s">
        <v>1301</v>
      </c>
      <c r="AZ4" s="1120" t="s">
        <v>1302</v>
      </c>
      <c r="BB4" s="1120" t="s">
        <v>1303</v>
      </c>
      <c r="BC4" s="1120" t="s">
        <v>1304</v>
      </c>
      <c r="BE4" s="1120">
        <v>2002</v>
      </c>
      <c r="BF4" s="1120" t="s">
        <v>1305</v>
      </c>
      <c r="BH4" s="1068" t="s">
        <v>1306</v>
      </c>
      <c r="BJ4" s="1068" t="s">
        <v>1306</v>
      </c>
      <c r="BL4" s="1068" t="s">
        <v>1306</v>
      </c>
      <c r="BN4" s="1068" t="s">
        <v>1306</v>
      </c>
      <c r="BQ4" s="1432" t="s">
        <v>1307</v>
      </c>
      <c r="BR4" s="1159" t="s">
        <v>1308</v>
      </c>
      <c r="BS4" s="274"/>
      <c r="BT4" s="1432" t="s">
        <v>1309</v>
      </c>
      <c r="BU4" s="1159" t="s">
        <v>1310</v>
      </c>
      <c r="BV4" s="1070"/>
      <c r="BW4" s="1697" t="s">
        <v>1311</v>
      </c>
      <c r="BX4" s="1691" t="s">
        <v>1312</v>
      </c>
      <c r="BZ4" s="1432" t="s">
        <v>1313</v>
      </c>
      <c r="CA4" s="1159" t="s">
        <v>1314</v>
      </c>
    </row>
    <row customHeight="1" ht="11.25">
      <c r="A5" s="1074" t="s">
        <v>1315</v>
      </c>
      <c r="B5" s="1075">
        <v>2003</v>
      </c>
      <c r="C5" s="1075">
        <v>2025</v>
      </c>
      <c r="E5" s="1076" t="s">
        <v>1316</v>
      </c>
      <c r="F5" s="1076" t="s">
        <v>1317</v>
      </c>
      <c r="H5" s="1077" t="s">
        <v>1318</v>
      </c>
      <c r="I5" s="1076" t="s">
        <v>90</v>
      </c>
      <c r="K5" s="1078" t="s">
        <v>1319</v>
      </c>
      <c r="L5" s="1079">
        <f>_xlfn.IFERROR(MATCH(K5,OFFER_METHOD,0),0)</f>
        <v>0</v>
      </c>
      <c r="M5" s="1078">
        <v>4</v>
      </c>
      <c r="N5" s="1092" t="s">
        <v>1320</v>
      </c>
      <c r="O5" s="1076" t="s">
        <v>1321</v>
      </c>
      <c r="Q5" s="1081" t="s">
        <v>1322</v>
      </c>
      <c r="R5" s="143" t="s">
        <v>500</v>
      </c>
      <c r="T5" s="1077" t="s">
        <v>1323</v>
      </c>
      <c r="U5" s="1079" t="s">
        <v>1324</v>
      </c>
      <c r="V5" s="1083">
        <v>4</v>
      </c>
      <c r="W5" s="1084"/>
      <c r="X5" s="1084" t="s">
        <v>165</v>
      </c>
      <c r="Y5" s="1075" t="s">
        <v>1325</v>
      </c>
      <c r="Z5" s="1091">
        <v>1</v>
      </c>
      <c r="AF5" s="1077" t="s">
        <v>1326</v>
      </c>
      <c r="AH5" s="1076" t="s">
        <v>1327</v>
      </c>
      <c r="AK5" s="1076" t="s">
        <v>1328</v>
      </c>
      <c r="AM5" s="1076" t="s">
        <v>1329</v>
      </c>
      <c r="AP5" s="1087" t="s">
        <v>165</v>
      </c>
      <c r="AQ5" s="1088" t="s">
        <v>165</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1233</v>
      </c>
      <c r="BS5" s="1429"/>
      <c r="BT5" s="1281">
        <v>64236871</v>
      </c>
      <c r="BU5" s="1068" t="s">
        <v>231</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110</v>
      </c>
      <c r="J6" s="1067" t="s">
        <v>1343</v>
      </c>
      <c r="L6" s="1079">
        <f>SUM(kind_of_control_method_filter)</f>
        <v>28</v>
      </c>
      <c r="N6" s="1092" t="s">
        <v>1344</v>
      </c>
      <c r="O6" s="1076" t="s">
        <v>1345</v>
      </c>
      <c r="R6" s="143" t="s">
        <v>1228</v>
      </c>
      <c r="T6" s="1077" t="s">
        <v>1346</v>
      </c>
      <c r="U6" s="1079" t="s">
        <v>1326</v>
      </c>
      <c r="V6" s="1083">
        <v>5</v>
      </c>
      <c r="W6" s="1084"/>
      <c r="X6" s="1075" t="s">
        <v>171</v>
      </c>
      <c r="Y6" s="1075" t="s">
        <v>1347</v>
      </c>
      <c r="Z6" s="1091"/>
      <c r="AA6" s="1094"/>
      <c r="AH6" s="1076" t="s">
        <v>1348</v>
      </c>
      <c r="AK6" s="1076" t="s">
        <v>1349</v>
      </c>
      <c r="AM6" s="1076" t="s">
        <v>1350</v>
      </c>
      <c r="AP6" s="1087" t="s">
        <v>171</v>
      </c>
      <c r="AQ6" s="1088" t="s">
        <v>171</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1266</v>
      </c>
      <c r="BS6" s="1430"/>
      <c r="BT6" s="1281">
        <v>64236872</v>
      </c>
      <c r="BU6" s="1068" t="s">
        <v>238</v>
      </c>
      <c r="BV6" s="1070"/>
      <c r="BW6" s="1695">
        <v>4213768</v>
      </c>
      <c r="BX6" s="1693" t="s">
        <v>258</v>
      </c>
      <c r="BZ6" s="1281">
        <v>64237510</v>
      </c>
      <c r="CA6" s="1068" t="s">
        <v>1358</v>
      </c>
    </row>
    <row customHeight="1" ht="11.25">
      <c r="A7" s="1074" t="s">
        <v>1359</v>
      </c>
      <c r="B7" s="1075">
        <v>2005</v>
      </c>
      <c r="E7" s="1076" t="s">
        <v>1360</v>
      </c>
      <c r="F7" s="1093"/>
      <c r="H7" s="1077" t="s">
        <v>1361</v>
      </c>
      <c r="I7" s="1076" t="s">
        <v>91</v>
      </c>
      <c r="J7" s="1076" t="s">
        <v>1362</v>
      </c>
      <c r="N7" s="1096" t="s">
        <v>1363</v>
      </c>
      <c r="O7" s="1076" t="s">
        <v>1364</v>
      </c>
      <c r="U7" s="1079" t="s">
        <v>19</v>
      </c>
      <c r="V7" s="370" t="s">
        <v>91</v>
      </c>
      <c r="W7" s="1084"/>
      <c r="X7" s="1075" t="s">
        <v>177</v>
      </c>
      <c r="Y7" s="1075" t="s">
        <v>1325</v>
      </c>
      <c r="Z7" s="1091"/>
      <c r="AA7" s="1094"/>
      <c r="AH7" s="1076" t="s">
        <v>1365</v>
      </c>
      <c r="AK7" s="1076" t="s">
        <v>1366</v>
      </c>
      <c r="AM7" s="1076" t="s">
        <v>1367</v>
      </c>
      <c r="AP7" s="1087" t="s">
        <v>177</v>
      </c>
      <c r="AQ7" s="1088" t="s">
        <v>177</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1259</v>
      </c>
      <c r="BS7" s="1429"/>
      <c r="BT7" s="1281">
        <v>64236873</v>
      </c>
      <c r="BU7" s="1068" t="s">
        <v>243</v>
      </c>
      <c r="BV7" s="1070"/>
      <c r="BW7" s="1695">
        <v>4213769</v>
      </c>
      <c r="BX7" s="1693" t="s">
        <v>1375</v>
      </c>
      <c r="BZ7" s="1281">
        <v>64237511</v>
      </c>
      <c r="CA7" s="1068" t="s">
        <v>273</v>
      </c>
    </row>
    <row customHeight="1" ht="11.25">
      <c r="A8" s="1074" t="s">
        <v>1376</v>
      </c>
      <c r="B8" s="1075">
        <v>2006</v>
      </c>
      <c r="E8" s="1076" t="s">
        <v>1377</v>
      </c>
      <c r="F8" s="1093"/>
      <c r="H8" s="1077" t="s">
        <v>1378</v>
      </c>
      <c r="I8" s="1076" t="s">
        <v>92</v>
      </c>
      <c r="J8" s="1076" t="s">
        <v>1379</v>
      </c>
      <c r="N8" s="1163" t="s">
        <v>1380</v>
      </c>
      <c r="O8" s="1076" t="s">
        <v>1381</v>
      </c>
      <c r="V8" s="370" t="s">
        <v>92</v>
      </c>
      <c r="W8" s="1084"/>
      <c r="X8" s="1075" t="s">
        <v>183</v>
      </c>
      <c r="Y8" s="1075" t="s">
        <v>1325</v>
      </c>
      <c r="Z8" s="1091"/>
      <c r="AA8" s="1094"/>
      <c r="AK8" s="1076" t="s">
        <v>1382</v>
      </c>
      <c r="AP8" s="1087" t="s">
        <v>183</v>
      </c>
      <c r="AQ8" s="1088" t="s">
        <v>183</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165</v>
      </c>
      <c r="BS8" s="1429"/>
      <c r="BT8" s="1281">
        <v>64236874</v>
      </c>
      <c r="BU8" s="1295" t="s">
        <v>1391</v>
      </c>
      <c r="BV8" s="1070"/>
      <c r="BW8" s="1695">
        <v>4213770</v>
      </c>
      <c r="BX8" s="1696" t="s">
        <v>1392</v>
      </c>
      <c r="BZ8" s="1281">
        <v>64237512</v>
      </c>
      <c r="CA8" s="1068" t="s">
        <v>268</v>
      </c>
    </row>
    <row customHeight="1" ht="11.25">
      <c r="A9" s="1074" t="s">
        <v>1393</v>
      </c>
      <c r="B9" s="1075">
        <v>2007</v>
      </c>
      <c r="E9" s="1076" t="s">
        <v>1394</v>
      </c>
      <c r="F9" s="1093"/>
      <c r="G9" s="1067" t="s">
        <v>1395</v>
      </c>
      <c r="H9" s="1067" t="s">
        <v>1396</v>
      </c>
      <c r="I9" s="1076" t="s">
        <v>111</v>
      </c>
      <c r="O9" s="1076" t="s">
        <v>1397</v>
      </c>
      <c r="V9" s="370" t="s">
        <v>111</v>
      </c>
      <c r="W9" s="1084"/>
      <c r="X9" s="1075" t="s">
        <v>189</v>
      </c>
      <c r="Y9" s="1075" t="s">
        <v>1234</v>
      </c>
      <c r="Z9" s="1091">
        <v>1</v>
      </c>
      <c r="AA9" s="1094"/>
      <c r="AK9" s="1076" t="s">
        <v>1398</v>
      </c>
      <c r="AP9" s="1087" t="s">
        <v>1399</v>
      </c>
      <c r="AQ9" s="1088" t="s">
        <v>1399</v>
      </c>
      <c r="AW9" s="1120" t="s">
        <v>1400</v>
      </c>
      <c r="AX9" s="1120" t="s">
        <v>1400</v>
      </c>
      <c r="AZ9" s="1120" t="s">
        <v>1401</v>
      </c>
      <c r="BB9" s="1120" t="s">
        <v>1402</v>
      </c>
      <c r="BC9" s="1120" t="s">
        <v>1334</v>
      </c>
      <c r="BE9" s="1120">
        <v>2007</v>
      </c>
      <c r="BF9" s="1120" t="s">
        <v>1403</v>
      </c>
      <c r="BH9" s="1068" t="s">
        <v>1404</v>
      </c>
      <c r="BJ9" s="1068" t="s">
        <v>1405</v>
      </c>
      <c r="BL9" s="1068" t="s">
        <v>1405</v>
      </c>
      <c r="BN9" s="1068" t="s">
        <v>1406</v>
      </c>
      <c r="BQ9" s="1281">
        <v>4213777</v>
      </c>
      <c r="BR9" s="1068" t="s">
        <v>171</v>
      </c>
      <c r="BS9" s="1429"/>
      <c r="BT9" s="1281">
        <v>64236875</v>
      </c>
      <c r="BU9" s="1068" t="s">
        <v>248</v>
      </c>
      <c r="BV9" s="1070"/>
      <c r="BW9" s="1690"/>
      <c r="BX9" s="1690"/>
    </row>
    <row customHeight="1" ht="11.25">
      <c r="A10" s="1074" t="s">
        <v>1407</v>
      </c>
      <c r="B10" s="1075">
        <v>2008</v>
      </c>
      <c r="E10" s="1076" t="s">
        <v>1408</v>
      </c>
      <c r="F10" s="1093"/>
      <c r="G10" s="1076" t="s">
        <v>1409</v>
      </c>
      <c r="H10" s="1076" t="s">
        <v>1410</v>
      </c>
      <c r="I10" s="1076" t="s">
        <v>147</v>
      </c>
      <c r="J10" s="1067" t="s">
        <v>1411</v>
      </c>
      <c r="K10" s="1067" t="s">
        <v>1412</v>
      </c>
      <c r="O10" s="1076" t="s">
        <v>1413</v>
      </c>
      <c r="V10" s="371" t="s">
        <v>147</v>
      </c>
      <c r="W10" s="1097"/>
      <c r="X10" s="1097" t="s">
        <v>1414</v>
      </c>
      <c r="Y10" s="1098" t="s">
        <v>1415</v>
      </c>
      <c r="Z10" s="1091"/>
      <c r="AP10" s="1087" t="s">
        <v>1414</v>
      </c>
      <c r="AQ10" s="1088" t="s">
        <v>1414</v>
      </c>
      <c r="AW10" s="1120" t="s">
        <v>1416</v>
      </c>
      <c r="AX10" s="1120" t="s">
        <v>1416</v>
      </c>
      <c r="AZ10" s="1120" t="s">
        <v>1417</v>
      </c>
      <c r="BB10" s="1120" t="s">
        <v>1418</v>
      </c>
      <c r="BC10" s="1120" t="s">
        <v>1334</v>
      </c>
      <c r="BE10" s="1120">
        <v>2008</v>
      </c>
      <c r="BF10" s="1120" t="s">
        <v>1419</v>
      </c>
      <c r="BH10" s="1068" t="s">
        <v>1420</v>
      </c>
      <c r="BJ10" s="1068" t="s">
        <v>1421</v>
      </c>
      <c r="BL10" s="1068" t="s">
        <v>1421</v>
      </c>
      <c r="BN10" s="1068" t="s">
        <v>1422</v>
      </c>
      <c r="BQ10" s="1281">
        <v>4213778</v>
      </c>
      <c r="BR10" s="1068" t="s">
        <v>177</v>
      </c>
      <c r="BS10" s="1429"/>
      <c r="BT10" s="1281">
        <v>64236876</v>
      </c>
      <c r="BU10" s="1068" t="s">
        <v>221</v>
      </c>
      <c r="BV10" s="1070"/>
      <c r="BW10" s="1690"/>
      <c r="BX10" s="1690"/>
    </row>
    <row customHeight="1" ht="11.25">
      <c r="A11" s="1074" t="s">
        <v>1423</v>
      </c>
      <c r="B11" s="1075">
        <v>2009</v>
      </c>
      <c r="E11" s="1076" t="s">
        <v>1424</v>
      </c>
      <c r="F11" s="1093"/>
      <c r="G11" s="1076" t="s">
        <v>1425</v>
      </c>
      <c r="H11" s="1076" t="s">
        <v>1426</v>
      </c>
      <c r="I11" s="1076" t="s">
        <v>148</v>
      </c>
      <c r="J11" s="1077" t="s">
        <v>1427</v>
      </c>
      <c r="K11" s="1099" t="s">
        <v>1428</v>
      </c>
      <c r="O11" s="1077" t="s">
        <v>1429</v>
      </c>
      <c r="V11" s="370" t="s">
        <v>148</v>
      </c>
      <c r="W11" s="275"/>
      <c r="X11" s="1084" t="s">
        <v>1399</v>
      </c>
      <c r="Y11" s="1075" t="s">
        <v>1430</v>
      </c>
      <c r="Z11" s="1091"/>
      <c r="AP11" s="1087" t="s">
        <v>189</v>
      </c>
      <c r="AQ11" s="1089" t="s">
        <v>189</v>
      </c>
      <c r="AW11" s="1120" t="s">
        <v>1431</v>
      </c>
      <c r="AX11" s="1120" t="s">
        <v>1431</v>
      </c>
      <c r="AZ11" s="1120" t="s">
        <v>1432</v>
      </c>
      <c r="BB11" s="1120" t="s">
        <v>1433</v>
      </c>
      <c r="BC11" s="1120" t="s">
        <v>1334</v>
      </c>
      <c r="BE11" s="1120">
        <v>2009</v>
      </c>
      <c r="BF11" s="1120" t="s">
        <v>1434</v>
      </c>
      <c r="BH11" s="1068" t="s">
        <v>1435</v>
      </c>
      <c r="BJ11" s="1068" t="s">
        <v>1404</v>
      </c>
      <c r="BL11" s="1068" t="s">
        <v>1404</v>
      </c>
      <c r="BN11" s="1068" t="s">
        <v>1436</v>
      </c>
      <c r="BQ11" s="1281">
        <v>4213780</v>
      </c>
      <c r="BR11" s="1068" t="s">
        <v>183</v>
      </c>
      <c r="BS11" s="1429"/>
      <c r="BW11" s="1690"/>
      <c r="BX11" s="1690"/>
    </row>
    <row customHeight="1" ht="11.25">
      <c r="A12" s="1074" t="s">
        <v>1437</v>
      </c>
      <c r="B12" s="1075">
        <v>2010</v>
      </c>
      <c r="E12" s="1076" t="s">
        <v>1438</v>
      </c>
      <c r="F12" s="1093"/>
      <c r="G12" s="1076" t="s">
        <v>1426</v>
      </c>
      <c r="I12" s="1076" t="s">
        <v>149</v>
      </c>
      <c r="J12" s="1077" t="s">
        <v>1439</v>
      </c>
      <c r="K12" s="1099" t="s">
        <v>1440</v>
      </c>
      <c r="O12" s="1077" t="s">
        <v>1228</v>
      </c>
      <c r="V12" s="370" t="s">
        <v>149</v>
      </c>
      <c r="W12" s="1089"/>
      <c r="X12" s="1084" t="s">
        <v>1441</v>
      </c>
      <c r="Y12" s="1075" t="s">
        <v>1234</v>
      </c>
      <c r="AP12" s="1087"/>
      <c r="AW12" s="1120" t="s">
        <v>148</v>
      </c>
      <c r="AX12" s="1120" t="s">
        <v>148</v>
      </c>
      <c r="AZ12" s="1120" t="s">
        <v>1442</v>
      </c>
      <c r="BB12" s="1120" t="s">
        <v>1443</v>
      </c>
      <c r="BC12" s="1120" t="s">
        <v>1334</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150</v>
      </c>
      <c r="K13" s="1099" t="s">
        <v>1398</v>
      </c>
      <c r="V13" s="370" t="s">
        <v>150</v>
      </c>
      <c r="W13" s="1089"/>
      <c r="X13" s="1089"/>
      <c r="Y13" s="1089"/>
      <c r="AW13" s="1120" t="s">
        <v>149</v>
      </c>
      <c r="AX13" s="1120" t="s">
        <v>149</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151</v>
      </c>
      <c r="J14" s="1067" t="s">
        <v>1456</v>
      </c>
      <c r="N14" s="1067" t="s">
        <v>1457</v>
      </c>
      <c r="V14" s="1083">
        <v>13</v>
      </c>
      <c r="W14" s="1084"/>
      <c r="X14" s="1084" t="s">
        <v>1266</v>
      </c>
      <c r="Y14" s="1075" t="s">
        <v>1234</v>
      </c>
      <c r="AW14" s="1120" t="s">
        <v>150</v>
      </c>
      <c r="AX14" s="1120" t="s">
        <v>150</v>
      </c>
      <c r="AZ14" s="1067" t="s">
        <v>1458</v>
      </c>
      <c r="BB14" s="1120" t="s">
        <v>1459</v>
      </c>
      <c r="BC14" s="1120" t="s">
        <v>1451</v>
      </c>
      <c r="BE14" s="1120">
        <v>2012</v>
      </c>
      <c r="BH14" s="1068" t="s">
        <v>1374</v>
      </c>
      <c r="BJ14" s="1217" t="s">
        <v>1460</v>
      </c>
      <c r="BL14" s="1217" t="s">
        <v>1460</v>
      </c>
      <c r="BN14" s="1068" t="s">
        <v>1461</v>
      </c>
      <c r="BQ14" s="1281">
        <v>4213782</v>
      </c>
      <c r="BR14" s="1068" t="s">
        <v>189</v>
      </c>
      <c r="BS14" s="1429"/>
      <c r="BT14" s="1070"/>
      <c r="BU14" s="1070"/>
      <c r="BV14" s="1070"/>
      <c r="BW14" s="1694"/>
      <c r="BX14" s="1690"/>
    </row>
    <row customHeight="1" ht="19.5">
      <c r="A15" s="1074" t="s">
        <v>1462</v>
      </c>
      <c r="B15" s="1075">
        <v>2013</v>
      </c>
      <c r="E15" s="1698" t="s">
        <v>1463</v>
      </c>
      <c r="G15" s="1067" t="s">
        <v>1464</v>
      </c>
      <c r="H15" s="1067" t="s">
        <v>1465</v>
      </c>
      <c r="I15" s="1078" t="s">
        <v>152</v>
      </c>
      <c r="J15" s="1089" t="s">
        <v>588</v>
      </c>
      <c r="N15" s="1158" t="s">
        <v>1466</v>
      </c>
      <c r="X15" s="1087"/>
      <c r="AW15" s="1120" t="s">
        <v>151</v>
      </c>
      <c r="AX15" s="1120" t="s">
        <v>151</v>
      </c>
      <c r="AZ15" s="1120" t="s">
        <v>1385</v>
      </c>
      <c r="BB15" s="1120" t="s">
        <v>1467</v>
      </c>
      <c r="BC15" s="1120" t="s">
        <v>1451</v>
      </c>
      <c r="BE15" s="1120">
        <v>2013</v>
      </c>
      <c r="BH15" s="1068" t="s">
        <v>1390</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561</v>
      </c>
      <c r="N16" s="1158" t="s">
        <v>1475</v>
      </c>
      <c r="AW16" s="1120" t="s">
        <v>152</v>
      </c>
      <c r="AX16" s="1120" t="s">
        <v>152</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1334</v>
      </c>
      <c r="BE17" s="1120">
        <v>2015</v>
      </c>
      <c r="BH17" s="1068" t="s">
        <v>1422</v>
      </c>
      <c r="BJ17" s="1217" t="s">
        <v>1484</v>
      </c>
      <c r="BL17" s="1217" t="s">
        <v>1484</v>
      </c>
      <c r="BN17" s="1068" t="s">
        <v>1485</v>
      </c>
      <c r="BR17" s="1067" t="s">
        <v>1277</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1334</v>
      </c>
      <c r="BE18" s="1120">
        <v>2016</v>
      </c>
      <c r="BH18" s="1068" t="s">
        <v>1436</v>
      </c>
      <c r="BJ18" s="1217" t="s">
        <v>1495</v>
      </c>
      <c r="BL18" s="1217" t="s">
        <v>1495</v>
      </c>
      <c r="BN18" s="1068" t="s">
        <v>1496</v>
      </c>
      <c r="BQ18" s="1432" t="s">
        <v>1307</v>
      </c>
      <c r="BR18" s="1159" t="s">
        <v>1308</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164</v>
      </c>
      <c r="I19" s="1076" t="s">
        <v>1506</v>
      </c>
      <c r="N19" s="1158" t="s">
        <v>1507</v>
      </c>
      <c r="X19" s="1087"/>
      <c r="AW19" s="1120" t="s">
        <v>1492</v>
      </c>
      <c r="AX19" s="1120" t="s">
        <v>1492</v>
      </c>
      <c r="AZ19" s="1067" t="s">
        <v>1508</v>
      </c>
      <c r="BB19" s="1120" t="s">
        <v>1509</v>
      </c>
      <c r="BC19" s="1120" t="s">
        <v>1334</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1266</v>
      </c>
      <c r="I20" s="1076" t="s">
        <v>1518</v>
      </c>
      <c r="N20" s="1158" t="s">
        <v>1519</v>
      </c>
      <c r="AW20" s="1120" t="s">
        <v>1506</v>
      </c>
      <c r="AX20" s="1120" t="s">
        <v>1506</v>
      </c>
      <c r="AZ20" s="1120" t="s">
        <v>1520</v>
      </c>
      <c r="BB20" s="1120" t="s">
        <v>1521</v>
      </c>
      <c r="BC20" s="1120" t="s">
        <v>1451</v>
      </c>
      <c r="BE20" s="1120">
        <v>2018</v>
      </c>
      <c r="BH20" s="1068" t="s">
        <v>1447</v>
      </c>
      <c r="BJ20" s="1068" t="s">
        <v>1374</v>
      </c>
      <c r="BL20" s="1068" t="s">
        <v>1374</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1334</v>
      </c>
      <c r="BE21" s="1120">
        <v>2019</v>
      </c>
      <c r="BH21" s="1068" t="s">
        <v>1454</v>
      </c>
      <c r="BJ21" s="1068" t="s">
        <v>1390</v>
      </c>
      <c r="BL21" s="1068" t="s">
        <v>1390</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1334</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297</v>
      </c>
    </row>
    <row customHeight="1" ht="21">
      <c r="A23" s="1074" t="s">
        <v>1542</v>
      </c>
      <c r="B23" s="1075">
        <v>2021</v>
      </c>
      <c r="AW23" s="1120" t="s">
        <v>1543</v>
      </c>
      <c r="AX23" s="1120" t="s">
        <v>1543</v>
      </c>
      <c r="AZ23" s="1120" t="s">
        <v>1544</v>
      </c>
      <c r="BB23" s="1120" t="s">
        <v>1545</v>
      </c>
      <c r="BC23" s="1120" t="s">
        <v>1245</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490</v>
      </c>
      <c r="AX27" s="1120" t="s">
        <v>1569</v>
      </c>
      <c r="BB27" s="1120" t="s">
        <v>1570</v>
      </c>
      <c r="BC27" s="1120" t="s">
        <v>1553</v>
      </c>
      <c r="BE27" s="1120">
        <v>2025</v>
      </c>
      <c r="BH27" s="1070" t="s">
        <v>28</v>
      </c>
      <c r="BJ27" s="1068" t="s">
        <v>1454</v>
      </c>
      <c r="BL27" s="1068" t="s">
        <v>1454</v>
      </c>
      <c r="BN27" s="1070" t="s">
        <v>28</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28</v>
      </c>
      <c r="BJ28" s="1068" t="s">
        <v>1461</v>
      </c>
      <c r="BL28" s="1068" t="s">
        <v>1461</v>
      </c>
      <c r="BN28" s="1070" t="s">
        <v>28</v>
      </c>
      <c r="BQ28" s="1281">
        <v>4190073</v>
      </c>
      <c r="BR28" s="1068" t="s">
        <v>1578</v>
      </c>
      <c r="BS28" s="1429"/>
      <c r="BV28" s="1070"/>
      <c r="BW28" s="1070"/>
    </row>
    <row customHeight="1" ht="11.25">
      <c r="A29" s="1074" t="s">
        <v>1579</v>
      </c>
      <c r="D29" s="1104" t="s">
        <v>1580</v>
      </c>
      <c r="E29" s="1105" t="str">
        <f>IF(TEMPLATE_GROUP="","",INDEX(StartDateList,MATCH(TEMPLATE_GROUP,CodeTemplateList,0),1))</f>
        <v>01.01.2026</v>
      </c>
      <c r="F29" s="1105" t="str">
        <f>IF(TEMPLATE_GROUP="","",INDEX(EndDateList,MATCH(TEMPLATE_GROUP,CodeTemplateList,0),1))</f>
        <v>31.12.2030</v>
      </c>
      <c r="H29" s="1106" t="s">
        <v>1581</v>
      </c>
      <c r="AX29" s="1120" t="s">
        <v>1582</v>
      </c>
      <c r="AZ29" s="1120" t="s">
        <v>1229</v>
      </c>
      <c r="BB29" s="1120" t="s">
        <v>1429</v>
      </c>
      <c r="BC29" s="1091"/>
      <c r="BE29" s="1120">
        <v>2027</v>
      </c>
      <c r="BJ29" s="1068" t="s">
        <v>1469</v>
      </c>
      <c r="BL29" s="1068" t="s">
        <v>1469</v>
      </c>
    </row>
    <row customHeight="1" ht="11.25">
      <c r="A30" s="1074" t="s">
        <v>1583</v>
      </c>
      <c r="D30" s="1107"/>
      <c r="E30" s="1108"/>
      <c r="F30" s="1108"/>
      <c r="AX30" s="1120" t="s">
        <v>1584</v>
      </c>
      <c r="AZ30" s="1120" t="s">
        <v>498</v>
      </c>
      <c r="BE30" s="1120">
        <v>2028</v>
      </c>
      <c r="BJ30" s="1068" t="s">
        <v>1585</v>
      </c>
      <c r="BL30" s="1068" t="s">
        <v>1585</v>
      </c>
    </row>
    <row customHeight="1" ht="12.75">
      <c r="A31" s="1074" t="s">
        <v>1586</v>
      </c>
      <c r="D31" s="1101"/>
      <c r="E31" s="1102"/>
      <c r="F31" s="1102"/>
      <c r="H31" s="1109"/>
      <c r="AX31" s="1120" t="s">
        <v>1587</v>
      </c>
      <c r="AZ31" s="1120" t="s">
        <v>499</v>
      </c>
      <c r="BE31" s="1120">
        <v>2029</v>
      </c>
      <c r="BJ31" s="1068" t="s">
        <v>1588</v>
      </c>
      <c r="BL31" s="1068" t="s">
        <v>1588</v>
      </c>
    </row>
    <row customHeight="1" ht="11.25">
      <c r="A32" s="1074" t="s">
        <v>1589</v>
      </c>
      <c r="D32" s="1104" t="s">
        <v>1590</v>
      </c>
      <c r="E32" s="1105" t="str">
        <f>IF(TEMPLATE_GROUP="","",INDEX(StartDateList,MATCH(TEMPLATE_GROUP,CodeTemplateList,0),1))</f>
        <v>01.01.2026</v>
      </c>
      <c r="F32" s="1105" t="str">
        <f>IF(TEMPLATE_GROUP="","",INDEX(EndDateList,MATCH(TEMPLATE_GROUP,CodeTemplateList,0),1))</f>
        <v>31.12.2030</v>
      </c>
      <c r="H32" s="1110" t="s">
        <v>1591</v>
      </c>
      <c r="O32" s="1074" t="s">
        <v>1227</v>
      </c>
      <c r="AX32" s="1120" t="s">
        <v>1592</v>
      </c>
      <c r="AZ32" s="1120" t="s">
        <v>500</v>
      </c>
      <c r="BE32" s="1120">
        <v>2030</v>
      </c>
      <c r="BJ32" s="1068" t="s">
        <v>1478</v>
      </c>
      <c r="BL32" s="1068" t="s">
        <v>1478</v>
      </c>
    </row>
    <row customHeight="1" ht="11.25">
      <c r="A33" s="1074" t="s">
        <v>1593</v>
      </c>
      <c r="O33" s="1074" t="s">
        <v>1253</v>
      </c>
      <c r="AX33" s="1120" t="s">
        <v>1594</v>
      </c>
      <c r="AZ33" s="1120" t="s">
        <v>1228</v>
      </c>
      <c r="BE33" s="1120">
        <v>2031</v>
      </c>
      <c r="BJ33" s="1068" t="s">
        <v>1485</v>
      </c>
      <c r="BL33" s="1068" t="s">
        <v>1485</v>
      </c>
    </row>
    <row customHeight="1" ht="11.25">
      <c r="A34" s="1074" t="s">
        <v>1595</v>
      </c>
      <c r="O34" s="1074" t="s">
        <v>1288</v>
      </c>
      <c r="AX34" s="1120" t="s">
        <v>1596</v>
      </c>
      <c r="BE34" s="1120">
        <v>2032</v>
      </c>
      <c r="BJ34" s="1068" t="s">
        <v>1496</v>
      </c>
      <c r="BL34" s="1068" t="s">
        <v>1496</v>
      </c>
    </row>
    <row customHeight="1" ht="11.25">
      <c r="A35" s="1074" t="s">
        <v>1597</v>
      </c>
      <c r="O35" s="1074" t="s">
        <v>1321</v>
      </c>
      <c r="AX35" s="1120" t="s">
        <v>1598</v>
      </c>
      <c r="AZ35" s="1067" t="s">
        <v>1599</v>
      </c>
      <c r="BE35" s="1120">
        <v>2033</v>
      </c>
      <c r="BL35" s="1068" t="s">
        <v>1600</v>
      </c>
    </row>
    <row customHeight="1" ht="11.25">
      <c r="A36" s="1870" t="s">
        <v>1601</v>
      </c>
      <c r="D36" s="1111" t="s">
        <v>1602</v>
      </c>
      <c r="E36" s="1112" t="s">
        <v>858</v>
      </c>
      <c r="F36" s="1113" t="str">
        <f>INDEX(E37:E41,MATCH(TEMPLATE_SPHERE,F37:F41,0))</f>
        <v>холодного водоснабжения</v>
      </c>
      <c r="G36" s="1113" t="str">
        <f>INDEX(G37:G41,MATCH(TEMPLATE_SPHERE,F37:F41,0))</f>
        <v>холодное водоснабжение</v>
      </c>
      <c r="O36" s="1074" t="s">
        <v>1345</v>
      </c>
      <c r="AX36" s="1120" t="s">
        <v>1603</v>
      </c>
      <c r="AZ36" s="1120" t="s">
        <v>1228</v>
      </c>
      <c r="BE36" s="1120">
        <v>2034</v>
      </c>
      <c r="BL36" s="1068" t="s">
        <v>1604</v>
      </c>
    </row>
    <row customHeight="1" ht="11.25">
      <c r="A37" s="1074" t="s">
        <v>1605</v>
      </c>
      <c r="E37" s="407" t="s">
        <v>1606</v>
      </c>
      <c r="F37" s="1114" t="s">
        <v>812</v>
      </c>
      <c r="G37" s="407" t="s">
        <v>1607</v>
      </c>
      <c r="O37" s="1074" t="s">
        <v>1364</v>
      </c>
      <c r="AX37" s="1120" t="s">
        <v>1608</v>
      </c>
      <c r="AZ37" s="1120" t="s">
        <v>1255</v>
      </c>
      <c r="BE37" s="1120">
        <v>2035</v>
      </c>
    </row>
    <row customHeight="1" ht="11.25">
      <c r="A38" s="1074" t="s">
        <v>1609</v>
      </c>
      <c r="E38" s="407" t="s">
        <v>1610</v>
      </c>
      <c r="F38" s="1115" t="s">
        <v>858</v>
      </c>
      <c r="G38" s="407" t="s">
        <v>1611</v>
      </c>
      <c r="O38" s="1074" t="s">
        <v>1381</v>
      </c>
      <c r="AX38" s="1120" t="s">
        <v>1612</v>
      </c>
      <c r="AZ38" s="1120" t="s">
        <v>1289</v>
      </c>
      <c r="BE38" s="1120">
        <v>2036</v>
      </c>
      <c r="BH38" s="1067" t="s">
        <v>1613</v>
      </c>
      <c r="BJ38" s="1067" t="s">
        <v>1614</v>
      </c>
      <c r="BL38" s="1067" t="s">
        <v>1615</v>
      </c>
      <c r="BN38" s="1067" t="s">
        <v>1616</v>
      </c>
    </row>
    <row customHeight="1" ht="11.25">
      <c r="A39" s="1074" t="s">
        <v>1617</v>
      </c>
      <c r="E39" s="407" t="s">
        <v>1618</v>
      </c>
      <c r="F39" s="1115" t="s">
        <v>911</v>
      </c>
      <c r="G39" s="407" t="s">
        <v>1619</v>
      </c>
      <c r="O39" s="1074" t="s">
        <v>1397</v>
      </c>
      <c r="AX39" s="1120" t="s">
        <v>1620</v>
      </c>
      <c r="AZ39" s="1120" t="s">
        <v>1322</v>
      </c>
      <c r="BE39" s="1120">
        <v>2037</v>
      </c>
      <c r="BH39" s="1068" t="s">
        <v>1621</v>
      </c>
      <c r="BJ39" s="1217" t="s">
        <v>1621</v>
      </c>
      <c r="BL39" s="1217" t="s">
        <v>1621</v>
      </c>
      <c r="BN39" s="1068" t="s">
        <v>1622</v>
      </c>
    </row>
    <row customHeight="1" ht="11.25">
      <c r="A40" s="1074" t="s">
        <v>1623</v>
      </c>
      <c r="E40" s="407" t="s">
        <v>1624</v>
      </c>
      <c r="F40" s="1115" t="s">
        <v>898</v>
      </c>
      <c r="G40" s="407" t="s">
        <v>1625</v>
      </c>
      <c r="O40" s="1074" t="s">
        <v>1413</v>
      </c>
      <c r="AX40" s="1120" t="s">
        <v>1626</v>
      </c>
      <c r="BE40" s="1120">
        <v>2038</v>
      </c>
      <c r="BH40" s="1068" t="s">
        <v>1627</v>
      </c>
      <c r="BJ40" s="1217" t="s">
        <v>1031</v>
      </c>
      <c r="BL40" s="1217" t="s">
        <v>1031</v>
      </c>
      <c r="BN40" s="1068" t="s">
        <v>1065</v>
      </c>
    </row>
    <row customHeight="1" ht="11.25">
      <c r="A41" s="1074" t="s">
        <v>1628</v>
      </c>
      <c r="E41" s="407" t="s">
        <v>1629</v>
      </c>
      <c r="F41" s="1115" t="s">
        <v>1630</v>
      </c>
      <c r="G41" s="407" t="s">
        <v>1629</v>
      </c>
      <c r="O41" s="1074" t="s">
        <v>1429</v>
      </c>
      <c r="AX41" s="1120" t="s">
        <v>1631</v>
      </c>
      <c r="AZ41" s="1067" t="s">
        <v>1632</v>
      </c>
      <c r="BE41" s="1120">
        <v>2039</v>
      </c>
      <c r="BH41" s="1068" t="s">
        <v>1633</v>
      </c>
      <c r="BJ41" s="1217" t="s">
        <v>1027</v>
      </c>
      <c r="BL41" s="1217" t="s">
        <v>1027</v>
      </c>
      <c r="BN41" s="1068" t="s">
        <v>1052</v>
      </c>
    </row>
    <row customHeight="1" ht="11.25">
      <c r="A42" s="1074" t="s">
        <v>1634</v>
      </c>
      <c r="AX42" s="1120" t="s">
        <v>1635</v>
      </c>
      <c r="AZ42" s="1120" t="s">
        <v>1227</v>
      </c>
      <c r="BE42" s="1120">
        <v>2040</v>
      </c>
      <c r="BH42" s="1068" t="s">
        <v>1049</v>
      </c>
      <c r="BJ42" s="1217" t="s">
        <v>1029</v>
      </c>
      <c r="BL42" s="1217" t="s">
        <v>1029</v>
      </c>
      <c r="BN42" s="1068" t="s">
        <v>1636</v>
      </c>
    </row>
    <row customHeight="1" ht="11.25">
      <c r="A43" s="1074" t="s">
        <v>1637</v>
      </c>
      <c r="AX43" s="1120" t="s">
        <v>1638</v>
      </c>
      <c r="AZ43" s="1120" t="s">
        <v>1253</v>
      </c>
      <c r="BE43" s="1120">
        <v>2041</v>
      </c>
      <c r="BH43" s="1068" t="s">
        <v>1639</v>
      </c>
      <c r="BJ43" s="1217" t="s">
        <v>1633</v>
      </c>
      <c r="BL43" s="1217" t="s">
        <v>1633</v>
      </c>
      <c r="BN43" s="1068" t="s">
        <v>1640</v>
      </c>
    </row>
    <row customHeight="1" ht="11.25">
      <c r="A44" s="1074" t="s">
        <v>1641</v>
      </c>
      <c r="G44" s="1094">
        <f>YEAR(TODAY())</f>
        <v>2025</v>
      </c>
      <c r="I44" s="799" t="s">
        <v>1642</v>
      </c>
      <c r="J44" s="1089" t="s">
        <v>1643</v>
      </c>
      <c r="K44" s="1089" t="s">
        <v>1644</v>
      </c>
      <c r="AX44" s="1120" t="s">
        <v>1645</v>
      </c>
      <c r="AZ44" s="1120" t="s">
        <v>1288</v>
      </c>
      <c r="BE44" s="1120">
        <v>2042</v>
      </c>
      <c r="BH44" s="1068" t="s">
        <v>1646</v>
      </c>
      <c r="BJ44" s="1217" t="s">
        <v>1049</v>
      </c>
      <c r="BL44" s="1217" t="s">
        <v>1049</v>
      </c>
      <c r="BN44" s="1068" t="s">
        <v>1647</v>
      </c>
    </row>
    <row customHeight="1" ht="11.25">
      <c r="A45" s="1074" t="s">
        <v>1648</v>
      </c>
      <c r="D45" s="1111" t="s">
        <v>1649</v>
      </c>
      <c r="E45" s="1112" t="s">
        <v>1650</v>
      </c>
      <c r="F45" s="797" t="s">
        <v>1651</v>
      </c>
      <c r="G45" s="796" t="s">
        <v>1652</v>
      </c>
      <c r="H45" s="799" t="s">
        <v>1653</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1654</v>
      </c>
      <c r="AZ45" s="1120" t="s">
        <v>1321</v>
      </c>
      <c r="BE45" s="1120">
        <v>2043</v>
      </c>
      <c r="BH45" s="1068" t="s">
        <v>1655</v>
      </c>
      <c r="BJ45" s="1217" t="s">
        <v>1043</v>
      </c>
      <c r="BL45" s="1217" t="s">
        <v>1043</v>
      </c>
      <c r="BN45" s="1068" t="s">
        <v>1656</v>
      </c>
    </row>
    <row customHeight="1" ht="11.25">
      <c r="A46" s="1074" t="s">
        <v>1657</v>
      </c>
      <c r="E46" s="407" t="s">
        <v>26</v>
      </c>
      <c r="F46" s="1114" t="s">
        <v>1658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1659</v>
      </c>
      <c r="AZ46" s="1120" t="s">
        <v>1345</v>
      </c>
      <c r="BE46" s="1120">
        <v>2044</v>
      </c>
      <c r="BH46" s="1068" t="s">
        <v>1052</v>
      </c>
      <c r="BJ46" s="1217" t="s">
        <v>1033</v>
      </c>
      <c r="BL46" s="1217" t="s">
        <v>1033</v>
      </c>
      <c r="BN46" s="1068" t="s">
        <v>1660</v>
      </c>
    </row>
    <row customHeight="1" ht="11.25">
      <c r="A47" s="1074" t="s">
        <v>1661</v>
      </c>
      <c r="E47" s="407" t="s">
        <v>33</v>
      </c>
      <c r="F47" s="1115" t="s">
        <v>1662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1663</v>
      </c>
      <c r="AZ47" s="1120" t="s">
        <v>1364</v>
      </c>
      <c r="BE47" s="1120">
        <v>2045</v>
      </c>
      <c r="BH47" s="1068" t="s">
        <v>1636</v>
      </c>
      <c r="BJ47" s="1217" t="s">
        <v>1035</v>
      </c>
      <c r="BL47" s="1217" t="s">
        <v>1035</v>
      </c>
      <c r="BN47" s="1068" t="s">
        <v>1664</v>
      </c>
    </row>
    <row customHeight="1" ht="11.25">
      <c r="A48" s="1074" t="s">
        <v>1665</v>
      </c>
      <c r="E48" s="407" t="s">
        <v>1666</v>
      </c>
      <c r="F48" s="1115" t="s">
        <v>1667</v>
      </c>
      <c r="G48" s="1116" t="str">
        <f>_xlfn.IFERROR(IF(f_year="","01.01."&amp;CURRENT_YEAR,"01.01."&amp;f_year),"01.01."&amp;CURRENT_YEAR)</f>
        <v>01.01.2025</v>
      </c>
      <c r="H48" s="1116" t="str">
        <f>_xlfn.IFERROR(IF(f_year="","31.12."&amp;CURRENT_YEAR,"31.12."&amp;f_year),"31.12."&amp;CURRENT_YEAR)</f>
        <v>31.12.2025</v>
      </c>
      <c r="I48" s="1742">
        <f>IF(f_year="",TRUE,FALSE)</f>
        <v>1</v>
      </c>
      <c r="J48" s="1745" t="s">
        <v>1668</v>
      </c>
      <c r="K48" s="1746"/>
      <c r="AX48" s="1120" t="s">
        <v>1669</v>
      </c>
      <c r="AZ48" s="1120" t="s">
        <v>1381</v>
      </c>
      <c r="BE48" s="1120">
        <v>2046</v>
      </c>
      <c r="BH48" s="1068" t="s">
        <v>1640</v>
      </c>
      <c r="BJ48" s="1217" t="s">
        <v>1037</v>
      </c>
      <c r="BL48" s="1217" t="s">
        <v>1037</v>
      </c>
      <c r="BN48" s="1068" t="s">
        <v>1670</v>
      </c>
    </row>
    <row customHeight="1" ht="11.25">
      <c r="A49" s="1074" t="s">
        <v>1671</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1674</v>
      </c>
      <c r="AZ49" s="1120" t="s">
        <v>1397</v>
      </c>
      <c r="BE49" s="1120">
        <v>2047</v>
      </c>
      <c r="BH49" s="1068" t="s">
        <v>1053</v>
      </c>
      <c r="BJ49" s="1217" t="s">
        <v>1039</v>
      </c>
      <c r="BL49" s="1217" t="s">
        <v>1039</v>
      </c>
    </row>
    <row customHeight="1" ht="11.25">
      <c r="A50" s="1074" t="s">
        <v>1675</v>
      </c>
      <c r="E50" s="407" t="s">
        <v>1676</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1677</v>
      </c>
      <c r="AZ50" s="1120" t="s">
        <v>1413</v>
      </c>
      <c r="BE50" s="1120">
        <v>2048</v>
      </c>
      <c r="BH50" s="1068" t="s">
        <v>1647</v>
      </c>
      <c r="BJ50" s="1217" t="s">
        <v>1041</v>
      </c>
      <c r="BL50" s="1217" t="s">
        <v>1041</v>
      </c>
    </row>
    <row customHeight="1" ht="11.25">
      <c r="A51" s="1074" t="s">
        <v>1678</v>
      </c>
      <c r="E51" s="407" t="s">
        <v>1679</v>
      </c>
      <c r="F51" s="1115" t="s">
        <v>1650</v>
      </c>
      <c r="G51" s="1116" t="str">
        <f>_xlfn.IFERROR(IF(TITLE_PERIOD_START="","01.01."&amp;CURRENT_YEAR,"01.01."&amp;YEAR(TITLE_PERIOD_START)),"01.01."&amp;CURRENT_YEAR)</f>
        <v>01.01.2026</v>
      </c>
      <c r="H51" s="1116" t="str">
        <f>_xlfn.IFERROR(IF(TITLE_PERIOD_END="","31.12."&amp;CURRENT_YEAR,"31.12."&amp;YEAR(TITLE_PERIOD_END)),"31.12."&amp;CURRENT_YEAR)</f>
        <v>31.12.2030</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1680</v>
      </c>
      <c r="AZ51" s="1120" t="s">
        <v>1429</v>
      </c>
      <c r="BE51" s="1120">
        <v>2049</v>
      </c>
      <c r="BH51" s="1068" t="s">
        <v>1656</v>
      </c>
      <c r="BJ51" s="1217" t="s">
        <v>1681</v>
      </c>
      <c r="BL51" s="1217" t="s">
        <v>1681</v>
      </c>
    </row>
    <row customHeight="1" ht="11.25">
      <c r="A52" s="1074" t="s">
        <v>1682</v>
      </c>
      <c r="E52" s="407" t="s">
        <v>1683</v>
      </c>
      <c r="F52" s="1115" t="s">
        <v>1684</v>
      </c>
      <c r="G52" s="1116" t="str">
        <f>_xlfn.IFERROR(IF(TITLE_PERIOD_START="","01.01."&amp;CURRENT_YEAR,"01.01."&amp;YEAR(TITLE_PERIOD_START)),"01.01."&amp;CURRENT_YEAR)</f>
        <v>01.01.2026</v>
      </c>
      <c r="H52" s="1116" t="str">
        <f>_xlfn.IFERROR(IF(TITLE_PERIOD_END="","31.12."&amp;CURRENT_YEAR,"31.12."&amp;YEAR(TITLE_PERIOD_END)),"31.12."&amp;CURRENT_YEAR)</f>
        <v>31.12.2030</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1685</v>
      </c>
      <c r="AZ52" s="1120" t="s">
        <v>1228</v>
      </c>
      <c r="BE52" s="1120">
        <v>2050</v>
      </c>
      <c r="BH52" s="1068" t="s">
        <v>1660</v>
      </c>
      <c r="BJ52" s="1217" t="s">
        <v>1052</v>
      </c>
      <c r="BL52" s="1217" t="s">
        <v>1052</v>
      </c>
    </row>
    <row customHeight="1" ht="11.25">
      <c r="A53" s="1074" t="s">
        <v>1686</v>
      </c>
      <c r="E53" s="407" t="s">
        <v>1687</v>
      </c>
      <c r="F53" s="1115" t="s">
        <v>1687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1688</v>
      </c>
      <c r="K53" s="1746"/>
      <c r="AX53" s="1120" t="s">
        <v>1689</v>
      </c>
      <c r="BE53" s="1120">
        <v>2051</v>
      </c>
      <c r="BH53" s="1068" t="s">
        <v>1664</v>
      </c>
      <c r="BJ53" s="1217" t="s">
        <v>1636</v>
      </c>
      <c r="BL53" s="1217" t="s">
        <v>1636</v>
      </c>
    </row>
    <row customHeight="1" ht="11.25">
      <c r="A54" s="1074" t="s">
        <v>1690</v>
      </c>
      <c r="AX54" s="1120" t="s">
        <v>1691</v>
      </c>
      <c r="AZ54" s="1067" t="s">
        <v>1692</v>
      </c>
      <c r="BE54" s="1120">
        <v>2052</v>
      </c>
      <c r="BH54" s="1068" t="s">
        <v>1670</v>
      </c>
      <c r="BJ54" s="1217" t="s">
        <v>1640</v>
      </c>
      <c r="BL54" s="1217" t="s">
        <v>1640</v>
      </c>
    </row>
    <row customHeight="1" ht="11.25">
      <c r="A55" s="1074" t="s">
        <v>1693</v>
      </c>
      <c r="AX55" s="1120" t="s">
        <v>1694</v>
      </c>
      <c r="AZ55" s="1120" t="s">
        <v>1230</v>
      </c>
      <c r="BE55" s="1120">
        <v>2053</v>
      </c>
      <c r="BH55" s="1070" t="s">
        <v>28</v>
      </c>
      <c r="BJ55" s="1217" t="s">
        <v>1053</v>
      </c>
      <c r="BL55" s="1217" t="s">
        <v>1053</v>
      </c>
    </row>
    <row customHeight="1" ht="11.25">
      <c r="A56" s="1074" t="s">
        <v>1695</v>
      </c>
      <c r="D56" s="1118" t="s">
        <v>1696</v>
      </c>
      <c r="E56" s="1095" t="s">
        <v>110</v>
      </c>
      <c r="F56" s="1074" t="s">
        <v>1697</v>
      </c>
      <c r="AX56" s="1120" t="s">
        <v>1698</v>
      </c>
      <c r="AZ56" s="1120" t="s">
        <v>1256</v>
      </c>
      <c r="BE56" s="1120">
        <v>2054</v>
      </c>
      <c r="BH56" s="1070" t="s">
        <v>28</v>
      </c>
      <c r="BJ56" s="1217" t="s">
        <v>1647</v>
      </c>
      <c r="BL56" s="1217" t="s">
        <v>1647</v>
      </c>
    </row>
    <row customHeight="1" ht="11.25">
      <c r="A57" s="1074" t="s">
        <v>1699</v>
      </c>
      <c r="D57" s="1118" t="s">
        <v>1700</v>
      </c>
      <c r="E57" s="1095" t="s">
        <v>110</v>
      </c>
      <c r="F57" s="1074" t="s">
        <v>1697</v>
      </c>
      <c r="AX57" s="1120" t="s">
        <v>1701</v>
      </c>
      <c r="AZ57" s="1120" t="s">
        <v>1291</v>
      </c>
      <c r="BE57" s="1120">
        <v>2055</v>
      </c>
      <c r="BJ57" s="1217" t="s">
        <v>1656</v>
      </c>
      <c r="BL57" s="1217" t="s">
        <v>1656</v>
      </c>
    </row>
    <row customHeight="1" ht="11.25">
      <c r="A58" s="1074" t="s">
        <v>1702</v>
      </c>
      <c r="D58" s="1118" t="s">
        <v>1703</v>
      </c>
      <c r="E58" s="1095" t="s">
        <v>110</v>
      </c>
      <c r="F58" s="1074" t="s">
        <v>1697</v>
      </c>
      <c r="AX58" s="1120" t="s">
        <v>1704</v>
      </c>
      <c r="BE58" s="1120">
        <v>2056</v>
      </c>
      <c r="BJ58" s="1217" t="s">
        <v>1660</v>
      </c>
      <c r="BL58" s="1217" t="s">
        <v>1660</v>
      </c>
    </row>
    <row customHeight="1" ht="11.25">
      <c r="A59" s="1074" t="s">
        <v>1705</v>
      </c>
      <c r="D59" s="1118" t="s">
        <v>130</v>
      </c>
      <c r="E59" s="1095" t="s">
        <v>1592</v>
      </c>
      <c r="F59" s="1074" t="s">
        <v>1706</v>
      </c>
      <c r="AX59" s="1120" t="s">
        <v>1707</v>
      </c>
      <c r="AZ59" s="1067" t="s">
        <v>1708</v>
      </c>
      <c r="BE59" s="1120">
        <v>2057</v>
      </c>
      <c r="BJ59" s="1217" t="s">
        <v>1664</v>
      </c>
      <c r="BL59" s="1217" t="s">
        <v>1664</v>
      </c>
    </row>
    <row customHeight="1" ht="11.25">
      <c r="A60" s="1074" t="s">
        <v>1709</v>
      </c>
      <c r="D60" s="1118" t="s">
        <v>1710</v>
      </c>
      <c r="E60" s="1095" t="s">
        <v>1592</v>
      </c>
      <c r="F60" s="1074" t="s">
        <v>1706</v>
      </c>
      <c r="AX60" s="1120" t="s">
        <v>1711</v>
      </c>
      <c r="AZ60" s="1120" t="s">
        <v>1231</v>
      </c>
      <c r="BE60" s="1120">
        <v>2058</v>
      </c>
      <c r="BJ60" s="1217" t="s">
        <v>1670</v>
      </c>
      <c r="BL60" s="1217" t="s">
        <v>1670</v>
      </c>
    </row>
    <row customHeight="1" ht="11.25">
      <c r="A61" s="1074" t="s">
        <v>1712</v>
      </c>
      <c r="D61" s="1118" t="s">
        <v>1713</v>
      </c>
      <c r="E61" s="1095" t="s">
        <v>1592</v>
      </c>
      <c r="F61" s="1074" t="s">
        <v>1706</v>
      </c>
      <c r="AX61" s="1120" t="s">
        <v>1714</v>
      </c>
      <c r="AZ61" s="1120" t="s">
        <v>1257</v>
      </c>
      <c r="BE61" s="1120">
        <v>2059</v>
      </c>
      <c r="BL61" s="1217" t="s">
        <v>1045</v>
      </c>
    </row>
    <row customHeight="1" ht="11.25">
      <c r="A62" s="1074" t="s">
        <v>1715</v>
      </c>
      <c r="D62" s="1118" t="s">
        <v>129</v>
      </c>
      <c r="E62" s="1095">
        <v>30</v>
      </c>
      <c r="F62" s="1074" t="s">
        <v>1706</v>
      </c>
      <c r="AZ62" s="1120" t="s">
        <v>1292</v>
      </c>
      <c r="BE62" s="1120">
        <v>2060</v>
      </c>
      <c r="BL62" s="1217" t="s">
        <v>1047</v>
      </c>
    </row>
    <row customHeight="1" ht="11.25">
      <c r="A63" s="1074" t="s">
        <v>1716</v>
      </c>
      <c r="D63" s="1118" t="s">
        <v>1717</v>
      </c>
      <c r="E63" s="1095">
        <v>30</v>
      </c>
      <c r="F63" s="1074" t="s">
        <v>1706</v>
      </c>
      <c r="AZ63" s="1120" t="s">
        <v>1323</v>
      </c>
      <c r="BE63" s="1120">
        <v>2061</v>
      </c>
    </row>
    <row customHeight="1" ht="11.25">
      <c r="A64" s="1074" t="s">
        <v>1718</v>
      </c>
      <c r="D64" s="1118" t="s">
        <v>1719</v>
      </c>
      <c r="E64" s="1095">
        <v>30</v>
      </c>
      <c r="F64" s="1074" t="s">
        <v>1706</v>
      </c>
      <c r="AZ64" s="1120" t="s">
        <v>1346</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1232</v>
      </c>
      <c r="BE67" s="1120">
        <v>2065</v>
      </c>
    </row>
    <row customHeight="1" ht="11.25">
      <c r="A68" s="1074" t="s">
        <v>1724</v>
      </c>
      <c r="AZ68" s="1120" t="s">
        <v>1258</v>
      </c>
      <c r="BE68" s="1120">
        <v>2066</v>
      </c>
      <c r="BH68" s="1067" t="s">
        <v>1725</v>
      </c>
      <c r="BJ68" s="1067" t="s">
        <v>1726</v>
      </c>
      <c r="BL68" s="1067" t="s">
        <v>1727</v>
      </c>
      <c r="BN68" s="1067" t="s">
        <v>1728</v>
      </c>
    </row>
    <row customHeight="1" ht="11.25">
      <c r="A69" s="1074" t="s">
        <v>1729</v>
      </c>
      <c r="AZ69" s="1120" t="s">
        <v>1293</v>
      </c>
      <c r="BE69" s="1120">
        <v>2067</v>
      </c>
      <c r="BH69" s="1068" t="s">
        <v>1730</v>
      </c>
      <c r="BI69" s="1117" t="s">
        <v>108</v>
      </c>
      <c r="BJ69" s="1068" t="s">
        <v>1731</v>
      </c>
      <c r="BK69" s="1117" t="s">
        <v>108</v>
      </c>
      <c r="BL69" s="1068" t="s">
        <v>1732</v>
      </c>
      <c r="BM69" s="1070" t="s">
        <v>108</v>
      </c>
      <c r="BN69" s="1068" t="s">
        <v>1733</v>
      </c>
    </row>
    <row customHeight="1" ht="11.25">
      <c r="A70" s="1074" t="s">
        <v>1734</v>
      </c>
      <c r="AZ70" s="1120" t="s">
        <v>1324</v>
      </c>
      <c r="BE70" s="1120">
        <v>2068</v>
      </c>
      <c r="BH70" s="1068" t="s">
        <v>1735</v>
      </c>
      <c r="BJ70" s="1068" t="s">
        <v>1736</v>
      </c>
      <c r="BL70" s="1068" t="s">
        <v>1737</v>
      </c>
      <c r="BN70" s="1068" t="s">
        <v>1738</v>
      </c>
    </row>
    <row customHeight="1" ht="11.25">
      <c r="A71" s="1074" t="s">
        <v>1739</v>
      </c>
      <c r="AZ71" s="1120" t="s">
        <v>1326</v>
      </c>
      <c r="BE71" s="1120">
        <v>2069</v>
      </c>
      <c r="BH71" s="1068" t="s">
        <v>1740</v>
      </c>
      <c r="BI71" s="1117" t="s">
        <v>89</v>
      </c>
      <c r="BJ71" s="1068" t="s">
        <v>1741</v>
      </c>
      <c r="BK71" s="1117" t="s">
        <v>89</v>
      </c>
      <c r="BL71" s="1068" t="s">
        <v>1742</v>
      </c>
      <c r="BM71" s="1070" t="s">
        <v>89</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110</v>
      </c>
      <c r="BJ73" s="1068" t="s">
        <v>1749</v>
      </c>
      <c r="BK73" s="1117" t="s">
        <v>110</v>
      </c>
      <c r="BL73" s="1068" t="s">
        <v>1750</v>
      </c>
      <c r="BM73" s="1070" t="s">
        <v>110</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1241</v>
      </c>
      <c r="BH76" s="1068" t="s">
        <v>1761</v>
      </c>
      <c r="BJ76" s="1068" t="s">
        <v>1762</v>
      </c>
      <c r="BL76" s="1068" t="s">
        <v>1763</v>
      </c>
    </row>
    <row customHeight="1" ht="11.25">
      <c r="A77" s="1074" t="s">
        <v>1764</v>
      </c>
      <c r="AZ77" s="1120" t="s">
        <v>1268</v>
      </c>
    </row>
    <row customHeight="1" ht="11.25">
      <c r="A78" s="1074" t="s">
        <v>1765</v>
      </c>
      <c r="AZ78" s="1120" t="s">
        <v>1300</v>
      </c>
    </row>
    <row customHeight="1" ht="11.25">
      <c r="A79" s="1074" t="s">
        <v>1766</v>
      </c>
      <c r="AZ79" s="1120" t="s">
        <v>1330</v>
      </c>
      <c r="BH79" s="1067" t="s">
        <v>1767</v>
      </c>
      <c r="BJ79" s="1067" t="s">
        <v>1768</v>
      </c>
      <c r="BL79" s="1067" t="s">
        <v>1769</v>
      </c>
    </row>
    <row customHeight="1" ht="11.25">
      <c r="A80" s="1074" t="s">
        <v>1770</v>
      </c>
      <c r="AZ80" s="1120" t="s">
        <v>1351</v>
      </c>
      <c r="BH80" s="1068" t="s">
        <v>1771</v>
      </c>
      <c r="BJ80" s="1068" t="s">
        <v>1772</v>
      </c>
      <c r="BL80" s="1068" t="s">
        <v>1773</v>
      </c>
    </row>
    <row customHeight="1" ht="11.25">
      <c r="A81" s="1074" t="s">
        <v>1774</v>
      </c>
      <c r="AZ81" s="1120" t="s">
        <v>1368</v>
      </c>
      <c r="BH81" s="1068" t="s">
        <v>1775</v>
      </c>
      <c r="BJ81" s="1068" t="s">
        <v>1776</v>
      </c>
      <c r="BL81" s="1068" t="s">
        <v>1777</v>
      </c>
    </row>
    <row customHeight="1" ht="11.25">
      <c r="A82" s="1074" t="s">
        <v>1778</v>
      </c>
      <c r="AZ82" s="1120" t="s">
        <v>1383</v>
      </c>
      <c r="BH82" s="1068" t="s">
        <v>1779</v>
      </c>
      <c r="BJ82" s="1068" t="s">
        <v>1780</v>
      </c>
      <c r="BL82" s="1068" t="s">
        <v>1781</v>
      </c>
    </row>
    <row customHeight="1" ht="11.25">
      <c r="A83" s="1074" t="s">
        <v>16</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1023</v>
      </c>
    </row>
    <row customHeight="1" ht="11.25">
      <c r="A91" s="1074" t="s">
        <v>1806</v>
      </c>
      <c r="AZ91" s="1120" t="s">
        <v>1059</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1429</v>
      </c>
      <c r="BL100" s="1068" t="s">
        <v>1429</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576</v>
      </c>
      <c r="BH108" s="1068" t="s">
        <v>1859</v>
      </c>
      <c r="BJ108" s="1068" t="s">
        <v>1860</v>
      </c>
      <c r="BL108" s="1068" t="s">
        <v>1515</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1228</v>
      </c>
    </row>
    <row customHeight="1" ht="11.25">
      <c r="AZ116" s="1901" t="s">
        <v>1848</v>
      </c>
      <c r="BA116" s="1902" t="s">
        <v>1849</v>
      </c>
      <c r="BH116" s="1068" t="s">
        <v>1255</v>
      </c>
    </row>
    <row customHeight="1" ht="11.25">
      <c r="BH117" s="1068" t="s">
        <v>1289</v>
      </c>
    </row>
    <row customHeight="1" ht="11.25">
      <c r="BH118" s="106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FBE08-BF38-2D48-7ADF-40535DD19F3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490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87</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"Водоканал"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1865</v>
      </c>
      <c r="F13" s="1521" t="s">
        <v>310</v>
      </c>
      <c r="G13" s="474"/>
      <c r="H13" s="1533"/>
      <c r="J13" s="455">
        <v>19</v>
      </c>
    </row>
    <row customHeight="1" ht="19.95">
      <c r="A14" s="502"/>
      <c r="B14" s="502"/>
      <c r="C14" s="457"/>
      <c r="D14" s="1523" t="s">
        <v>713</v>
      </c>
      <c r="E14" s="1524" t="s">
        <v>1866</v>
      </c>
      <c r="F14" s="1526"/>
      <c r="G14" s="1525" t="s">
        <v>1867</v>
      </c>
      <c r="H14" s="1533"/>
      <c r="J14" s="455">
        <v>19</v>
      </c>
    </row>
    <row customHeight="1" ht="19.95">
      <c r="A15" s="502"/>
      <c r="B15" s="502"/>
      <c r="C15" s="457"/>
      <c r="D15" s="1523" t="s">
        <v>311</v>
      </c>
      <c r="E15" s="1524" t="s">
        <v>1868</v>
      </c>
      <c r="F15" s="1526"/>
      <c r="G15" s="1525" t="s">
        <v>1869</v>
      </c>
      <c r="H15" s="1533"/>
      <c r="J15" s="455">
        <v>19</v>
      </c>
    </row>
    <row customHeight="1" ht="24">
      <c r="A16" s="502"/>
      <c r="B16" s="502"/>
      <c r="C16" s="457"/>
      <c r="D16" s="1523" t="s">
        <v>314</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90</v>
      </c>
      <c r="E18" s="1527" t="s">
        <v>1874</v>
      </c>
      <c r="F18" s="1526"/>
      <c r="G18" s="474" t="s">
        <v>1873</v>
      </c>
      <c r="H18" s="1533"/>
      <c r="I18" s="852"/>
      <c r="J18" s="455">
        <v>46</v>
      </c>
    </row>
    <row customHeight="1" ht="23.25">
      <c r="A19" s="502"/>
      <c r="B19" s="502"/>
      <c r="C19" s="457"/>
      <c r="D19" s="1520" t="s">
        <v>110</v>
      </c>
      <c r="E19" s="1527" t="s">
        <v>1875</v>
      </c>
      <c r="F19" s="1521" t="s">
        <v>310</v>
      </c>
      <c r="G19" s="2471" t="s">
        <v>1876</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91</v>
      </c>
      <c r="E22" s="474" t="s">
        <v>1877</v>
      </c>
      <c r="F22" s="1526"/>
      <c r="G22" s="474" t="s">
        <v>1878</v>
      </c>
      <c r="H22" s="1532"/>
      <c r="J22" s="501">
        <v>25</v>
      </c>
    </row>
    <row s="501" customFormat="1" customHeight="1" ht="19.95">
      <c r="A23" s="502"/>
      <c r="B23" s="502"/>
      <c r="C23" s="502"/>
      <c r="D23" s="1520" t="s">
        <v>92</v>
      </c>
      <c r="E23" s="1527" t="s">
        <v>1879</v>
      </c>
      <c r="F23" s="1531"/>
      <c r="G23" s="474" t="s">
        <v>1880</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9B3A3-85D8-CF25-CF62-D8AC7AD4AB3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48</v>
      </c>
      <c r="H1" s="1631" t="s">
        <v>50</v>
      </c>
      <c r="IU1" s="1155" t="s">
        <v>14</v>
      </c>
    </row>
    <row s="1850" customFormat="1" customHeight="1" ht="22.5" hidden="1">
      <c r="A2" s="831"/>
      <c r="B2" s="1160">
        <v>1</v>
      </c>
      <c r="C2" s="1160"/>
      <c r="D2" s="1928" t="s">
        <v>490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87</v>
      </c>
      <c r="F8" s="1540" t="s">
        <v>1881</v>
      </c>
      <c r="G8" s="1540" t="s">
        <v>48</v>
      </c>
      <c r="H8" s="1540" t="s">
        <v>50</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BEF9A-A3D8-A426-F41C-512B54C067B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490</v>
      </c>
      <c r="E2" s="1889"/>
      <c r="F2" s="1892" t="str">
        <f>IF(ROIV_INFO_NAME="","",ROIV_INFO_NAME)</f>
        <v>ООО "Водоканал"</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"Водоканал"</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8C897-00C9-B70A-F1C8-D02445595E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490</v>
      </c>
      <c r="E2" s="1904"/>
      <c r="F2" s="1906" t="str">
        <f>IF(ROIV_INFO_NAME="","",ROIV_INFO_NAME)</f>
        <v>ООО "Водоканал"</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87</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"Водоканал"</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21B48-8368-80DA-F9B8-D014476D38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490</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490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87</v>
      </c>
      <c r="F11" s="2492" t="s">
        <v>308</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A3518-6BBC-FE08-D928-398968EBCDB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87</v>
      </c>
      <c r="E9" s="2209" t="s">
        <v>1899</v>
      </c>
      <c r="F9" s="2209"/>
      <c r="G9" s="2209"/>
      <c r="H9" s="2209"/>
      <c r="I9" s="2209"/>
      <c r="M9" s="121">
        <v>28</v>
      </c>
    </row>
    <row customHeight="1" ht="24">
      <c r="D10" s="2209"/>
      <c r="E10" s="127" t="s">
        <v>1900</v>
      </c>
      <c r="F10" s="127" t="s">
        <v>1901</v>
      </c>
      <c r="G10" s="127" t="s">
        <v>1902</v>
      </c>
      <c r="H10" s="127" t="s">
        <v>394</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1903</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735E3-5E16-D7D3-2FF2-D446DDA7E9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87</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54BED-60D8-8358-4C58-D7822025C13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87</v>
      </c>
      <c r="E9" s="108" t="s">
        <v>291</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D0638-88F8-231D-5DD8-EABA36C3F6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1910</v>
      </c>
      <c r="C2" s="2500"/>
      <c r="D2" s="2500"/>
      <c r="E2" s="268"/>
      <c r="F2" s="89">
        <v>22</v>
      </c>
    </row>
    <row customHeight="1" ht="3">
      <c r="F3" s="89">
        <v>3</v>
      </c>
    </row>
    <row customHeight="1" ht="23.25">
      <c r="B4" s="2614" t="s">
        <v>1911</v>
      </c>
      <c r="C4" s="383" t="s">
        <v>1912</v>
      </c>
      <c r="D4" s="383" t="s">
        <v>1913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4D878-BC78-0297-7878-789F2EFA2D0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1914</v>
      </c>
    </row>
    <row r="4" s="264" customFormat="1" customHeight="1" ht="15">
      <c r="C4" s="1816"/>
      <c r="D4" s="113"/>
      <c r="E4" s="377"/>
    </row>
    <row r="6" s="1815" customFormat="1" customHeight="1" ht="17.25">
      <c r="A6" s="1815" t="s">
        <v>1915</v>
      </c>
    </row>
    <row r="8" s="264" customFormat="1" customHeight="1" ht="17.25">
      <c r="C8" s="1817"/>
      <c r="D8" s="113"/>
      <c r="E8" s="114"/>
    </row>
    <row r="11" s="1815" customFormat="1" customHeight="1" ht="17.25">
      <c r="A11" s="1815" t="s">
        <v>1916</v>
      </c>
    </row>
    <row r="13" s="1819" customFormat="1" customHeight="1" ht="15">
      <c r="A13" s="2217">
        <v>1</v>
      </c>
      <c r="B13" s="1160"/>
      <c r="C13" s="801" t="s">
        <v>490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1917</v>
      </c>
    </row>
    <row r="19" s="1850" customFormat="1" customHeight="1" ht="15">
      <c r="A19" s="1882"/>
      <c r="B19" s="1366">
        <v>1</v>
      </c>
      <c r="C19" s="1366"/>
      <c r="D19" s="800" t="s">
        <v>490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490</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490</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490</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1921</v>
      </c>
    </row>
    <row customHeight="1" ht="11.25"/>
    <row s="455" customFormat="1" customHeight="1" ht="22.5">
      <c r="A39" s="1791"/>
      <c r="B39" s="457"/>
      <c r="C39" s="859"/>
      <c r="D39" s="440"/>
      <c r="E39" s="860"/>
      <c r="F39" s="1812"/>
      <c r="G39" s="1822"/>
      <c r="H39" s="475"/>
    </row>
    <row customHeight="1" ht="11.25"/>
    <row s="1815" customFormat="1" customHeight="1" ht="11.25">
      <c r="A41" s="1815" t="s">
        <v>1922</v>
      </c>
    </row>
    <row customHeight="1" ht="11.25"/>
    <row s="455" customFormat="1" customHeight="1" ht="22.5">
      <c r="A43" s="457"/>
      <c r="B43" s="457"/>
      <c r="C43" s="457"/>
      <c r="D43" s="440"/>
      <c r="E43" s="860"/>
      <c r="F43" s="861"/>
      <c r="G43" s="1822"/>
      <c r="H43" s="475"/>
    </row>
    <row customHeight="1" ht="11.25"/>
    <row s="1815" customFormat="1" customHeight="1" ht="11.25">
      <c r="A45" s="1815" t="s">
        <v>1923</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1924</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1925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1926</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1927</v>
      </c>
    </row>
    <row r="68" s="1635" customFormat="1" customHeight="1" ht="14.25">
      <c r="A68" s="343"/>
      <c r="B68" s="1160"/>
      <c r="C68" s="376"/>
      <c r="D68" s="1810"/>
      <c r="E68" s="886"/>
      <c r="F68" s="1825"/>
      <c r="G68" s="89"/>
      <c r="I68" s="1624"/>
      <c r="J68" s="1624"/>
    </row>
    <row r="70" s="1815" customFormat="1" customHeight="1" ht="11.25">
      <c r="A70" s="1815" t="s">
        <v>1928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1930</v>
      </c>
    </row>
    <row r="75" s="1815" customFormat="1" customHeight="1" ht="11.25">
      <c r="A75" s="1815" t="s">
        <v>1931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1929</v>
      </c>
    </row>
    <row r="79" s="1815" customFormat="1" customHeight="1" ht="11.25">
      <c r="A79" s="1815" t="s">
        <v>1932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1937</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1941</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1943</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1944</v>
      </c>
    </row>
    <row r="139" s="1850" customFormat="1" customHeight="1" ht="45">
      <c r="A139" s="1806"/>
      <c r="B139" s="1160"/>
      <c r="C139" s="412"/>
      <c r="D139" s="89"/>
      <c r="E139" s="2572"/>
      <c r="F139" s="2108" t="s">
        <v>108</v>
      </c>
      <c r="G139" s="2575" t="s">
        <v>28</v>
      </c>
      <c r="H139" s="289"/>
      <c r="I139" s="637" t="s">
        <v>108</v>
      </c>
      <c r="J139" s="1807" t="s">
        <v>1945</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229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229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229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229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26FF3-4188-457F-CEF8-77B6C5F253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1954</v>
      </c>
      <c r="B1" s="846"/>
      <c r="C1" s="982" t="s">
        <v>1955</v>
      </c>
      <c r="D1" s="980" t="s">
        <v>812</v>
      </c>
      <c r="E1" s="980" t="s">
        <v>858</v>
      </c>
      <c r="F1" s="980" t="s">
        <v>911</v>
      </c>
      <c r="G1" s="980" t="s">
        <v>898</v>
      </c>
      <c r="H1" s="980" t="s">
        <v>1630</v>
      </c>
    </row>
    <row customHeight="1" ht="9">
      <c r="A2" s="983" t="s">
        <v>1956</v>
      </c>
      <c r="B2" s="983"/>
      <c r="C2" s="984" t="str">
        <f>INDEX(TEMPLATE_NUMBER_FORM_LIST,MATCH(TEMPLATE_SPHERE,TEMPLATE_SPHERE_LIST,0))</f>
        <v>10</v>
      </c>
      <c r="D2" s="983" t="s">
        <v>1480</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1958</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1959</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1960</v>
      </c>
    </row>
    <row customHeight="1" ht="117">
      <c r="A5" s="846" t="s">
        <v>1961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1963</v>
      </c>
    </row>
    <row customHeight="1" ht="90">
      <c r="A6" s="846" t="s">
        <v>1964</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1965</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1966</v>
      </c>
      <c r="E7" s="846" t="s">
        <v>1967</v>
      </c>
      <c r="F7" s="986"/>
      <c r="G7" s="986"/>
      <c r="H7" s="986"/>
    </row>
    <row customHeight="1" ht="108">
      <c r="A8" s="846" t="s">
        <v>1968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1169</v>
      </c>
      <c r="E8" s="846" t="s">
        <v>1969</v>
      </c>
      <c r="F8" s="986"/>
      <c r="G8" s="986"/>
      <c r="H8" s="986"/>
    </row>
    <row customHeight="1" ht="99">
      <c r="A9" s="846" t="s">
        <v>1970</v>
      </c>
      <c r="B9" s="846"/>
      <c r="C9" s="846" t="s">
        <v>1971</v>
      </c>
      <c r="D9" s="846"/>
      <c r="E9" s="846"/>
      <c r="F9" s="986"/>
      <c r="G9" s="986"/>
      <c r="H9" s="986"/>
    </row>
    <row customHeight="1" ht="126">
      <c r="A10" s="846" t="s">
        <v>1972</v>
      </c>
      <c r="B10" s="846"/>
      <c r="C10" s="846" t="s">
        <v>1973</v>
      </c>
      <c r="D10" s="846"/>
      <c r="E10" s="846"/>
      <c r="F10" s="986"/>
      <c r="G10" s="986"/>
      <c r="H10" s="986"/>
    </row>
    <row customHeight="1" ht="108">
      <c r="A11" s="846" t="s">
        <v>1974</v>
      </c>
      <c r="B11" s="846"/>
      <c r="C11" s="846" t="s">
        <v>1975</v>
      </c>
      <c r="D11" s="846"/>
      <c r="E11" s="846"/>
      <c r="F11" s="986"/>
      <c r="G11" s="986"/>
      <c r="H11" s="986"/>
    </row>
    <row customHeight="1" ht="54">
      <c r="A12" s="846" t="s">
        <v>1976</v>
      </c>
      <c r="B12" s="846"/>
      <c r="C12" s="846" t="s">
        <v>1977</v>
      </c>
      <c r="D12" s="846"/>
      <c r="E12" s="846"/>
      <c r="F12" s="986"/>
      <c r="G12" s="986"/>
      <c r="H12" s="986"/>
    </row>
    <row customHeight="1" ht="45">
      <c r="A13" s="846" t="s">
        <v>1978</v>
      </c>
      <c r="B13" s="846"/>
      <c r="C13" s="846" t="s">
        <v>1979</v>
      </c>
      <c r="D13" s="846"/>
      <c r="E13" s="846"/>
      <c r="F13" s="986"/>
      <c r="G13" s="986"/>
      <c r="H13" s="986"/>
    </row>
    <row customHeight="1" ht="117">
      <c r="A14" s="846" t="s">
        <v>1980</v>
      </c>
      <c r="B14" s="846"/>
      <c r="C14" s="846" t="s">
        <v>1981</v>
      </c>
      <c r="D14" s="846"/>
      <c r="E14" s="846"/>
      <c r="F14" s="986"/>
      <c r="G14" s="986"/>
      <c r="H14" s="986"/>
    </row>
    <row customHeight="1" ht="117">
      <c r="A15" s="846" t="s">
        <v>1982</v>
      </c>
      <c r="B15" s="846"/>
      <c r="C15" s="846" t="s">
        <v>1983</v>
      </c>
      <c r="D15" s="846"/>
      <c r="E15" s="846"/>
      <c r="F15" s="986"/>
      <c r="G15" s="986"/>
      <c r="H15" s="986"/>
    </row>
    <row customHeight="1" ht="63">
      <c r="A16" s="846" t="s">
        <v>1984</v>
      </c>
      <c r="B16" s="846"/>
      <c r="C16" s="846" t="s">
        <v>1985</v>
      </c>
      <c r="D16" s="846"/>
      <c r="E16" s="846"/>
      <c r="F16" s="986"/>
      <c r="G16" s="986"/>
      <c r="H16" s="986"/>
    </row>
    <row customHeight="1" ht="54">
      <c r="A17" s="846" t="s">
        <v>1986</v>
      </c>
      <c r="B17" s="846"/>
      <c r="C17" s="984" t="s">
        <v>1987</v>
      </c>
      <c r="D17" s="846"/>
      <c r="E17" s="846"/>
      <c r="F17" s="986"/>
      <c r="G17" s="986"/>
      <c r="H17" s="986"/>
    </row>
    <row customHeight="1" ht="27">
      <c r="A18" s="846" t="s">
        <v>1988</v>
      </c>
      <c r="B18" s="846"/>
      <c r="C18" s="984" t="s">
        <v>1989</v>
      </c>
      <c r="D18" s="846"/>
      <c r="E18" s="846"/>
      <c r="F18" s="986"/>
      <c r="G18" s="986"/>
      <c r="H18" s="986"/>
    </row>
    <row customHeight="1" ht="54">
      <c r="A19" s="846" t="s">
        <v>1990</v>
      </c>
      <c r="B19" s="846"/>
      <c r="C19" s="984" t="s">
        <v>1991</v>
      </c>
      <c r="D19" s="846"/>
      <c r="E19" s="846"/>
      <c r="F19" s="986"/>
      <c r="G19" s="986"/>
      <c r="H19" s="986"/>
    </row>
    <row customHeight="1" ht="36">
      <c r="A20" s="846" t="s">
        <v>1992</v>
      </c>
      <c r="B20" s="846"/>
      <c r="C20" s="984" t="s">
        <v>1993</v>
      </c>
      <c r="D20" s="846"/>
      <c r="E20" s="846"/>
      <c r="F20" s="986"/>
      <c r="G20" s="986"/>
      <c r="H20" s="986"/>
    </row>
    <row customHeight="1" ht="36">
      <c r="A21" s="846" t="s">
        <v>1994</v>
      </c>
      <c r="B21" s="846"/>
      <c r="C21" s="984" t="s">
        <v>1995</v>
      </c>
      <c r="D21" s="846"/>
      <c r="E21" s="846"/>
      <c r="F21" s="986"/>
      <c r="G21" s="986"/>
      <c r="H21" s="986"/>
    </row>
    <row customHeight="1" ht="27">
      <c r="A22" s="846" t="s">
        <v>1996</v>
      </c>
      <c r="B22" s="846"/>
      <c r="C22" s="984" t="s">
        <v>1997</v>
      </c>
      <c r="D22" s="846"/>
      <c r="E22" s="846"/>
      <c r="F22" s="986"/>
      <c r="G22" s="986"/>
      <c r="H22" s="986"/>
    </row>
    <row customHeight="1" ht="36">
      <c r="A23" s="846" t="s">
        <v>1998</v>
      </c>
      <c r="B23" s="846"/>
      <c r="C23" s="984" t="s">
        <v>1999</v>
      </c>
      <c r="D23" s="846"/>
      <c r="E23" s="846"/>
      <c r="F23" s="986"/>
      <c r="G23" s="986"/>
      <c r="H23" s="986"/>
    </row>
    <row customHeight="1" ht="28.5">
      <c r="A24" s="846" t="s">
        <v>2000</v>
      </c>
      <c r="B24" s="846"/>
      <c r="C24" s="984" t="s">
        <v>2001</v>
      </c>
      <c r="D24" s="846"/>
      <c r="E24" s="846"/>
      <c r="F24" s="986"/>
      <c r="G24" s="986"/>
      <c r="H24" s="986"/>
    </row>
    <row customHeight="1" ht="36">
      <c r="A25" s="846" t="s">
        <v>2002</v>
      </c>
      <c r="B25" s="846"/>
      <c r="C25" s="984" t="s">
        <v>2003</v>
      </c>
      <c r="D25" s="846"/>
      <c r="E25" s="846"/>
      <c r="F25" s="986"/>
      <c r="G25" s="986"/>
      <c r="H25" s="986"/>
    </row>
    <row customHeight="1" ht="27">
      <c r="A26" s="846" t="s">
        <v>2004</v>
      </c>
      <c r="B26" s="846"/>
      <c r="C26" s="984" t="s">
        <v>2005</v>
      </c>
      <c r="D26" s="846"/>
      <c r="E26" s="846"/>
      <c r="F26" s="986"/>
      <c r="G26" s="986"/>
      <c r="H26" s="986"/>
    </row>
    <row customHeight="1" ht="36">
      <c r="A27" s="846" t="s">
        <v>2006</v>
      </c>
      <c r="B27" s="846"/>
      <c r="C27" s="984" t="s">
        <v>2007</v>
      </c>
      <c r="D27" s="846"/>
      <c r="E27" s="846"/>
      <c r="F27" s="986"/>
      <c r="G27" s="986"/>
      <c r="H27" s="986"/>
    </row>
    <row customHeight="1" ht="28.5">
      <c r="A28" s="846" t="s">
        <v>2008</v>
      </c>
      <c r="B28" s="846"/>
      <c r="C28" s="984" t="s">
        <v>2009</v>
      </c>
      <c r="D28" s="846"/>
      <c r="E28" s="846"/>
      <c r="F28" s="986"/>
      <c r="G28" s="986"/>
      <c r="H28" s="986"/>
    </row>
    <row customHeight="1" ht="126">
      <c r="A29" s="846" t="s">
        <v>2010</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2012</v>
      </c>
    </row>
    <row customHeight="1" ht="36">
      <c r="A30" s="846" t="s">
        <v>2013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2015</v>
      </c>
      <c r="B31" s="846"/>
      <c r="C31" s="984" t="str">
        <f>IF(TEMPLATE_SPHERE="HEAT",D31,IF(TEMPLATE_SPHERE="TKO",H31,E31))</f>
        <v>Форма 1. Информация об организации, осуществляющей холодное водоснабжение (общая информация)</v>
      </c>
      <c r="D31" s="846" t="s">
        <v>2016</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2017</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2019</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4B13C8-3738-7AA5-7D4E-0F344A1F6D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2020</v>
      </c>
      <c r="D1" s="898"/>
      <c r="E1" s="898"/>
      <c r="F1" s="898"/>
      <c r="G1" s="898"/>
      <c r="H1" s="898" t="s">
        <v>2021</v>
      </c>
      <c r="I1" s="898"/>
      <c r="J1" s="898"/>
      <c r="K1" s="898"/>
      <c r="L1" s="898"/>
      <c r="M1" s="898" t="s">
        <v>2022</v>
      </c>
      <c r="N1" s="898" t="s">
        <v>2023</v>
      </c>
      <c r="O1" s="2592" t="s">
        <v>2024</v>
      </c>
      <c r="P1" s="2592"/>
      <c r="Q1" s="2592"/>
      <c r="R1" s="2592"/>
      <c r="S1" s="2592"/>
      <c r="T1" s="2592" t="s">
        <v>2022</v>
      </c>
      <c r="U1" s="2592"/>
      <c r="V1" s="2592"/>
      <c r="W1" s="2592"/>
      <c r="X1" s="2592"/>
      <c r="Y1" s="999"/>
      <c r="Z1" s="2592" t="s">
        <v>2025</v>
      </c>
      <c r="AA1" s="2592"/>
      <c r="AB1" s="2592"/>
      <c r="AC1" s="2592"/>
      <c r="AD1" s="2592"/>
    </row>
    <row customHeight="1" ht="18">
      <c r="A2" s="846"/>
      <c r="B2" s="846"/>
      <c r="C2" s="841" t="s">
        <v>812</v>
      </c>
      <c r="D2" s="841" t="s">
        <v>858</v>
      </c>
      <c r="E2" s="841" t="s">
        <v>911</v>
      </c>
      <c r="F2" s="841" t="s">
        <v>898</v>
      </c>
      <c r="G2" s="841" t="s">
        <v>1630</v>
      </c>
      <c r="H2" s="843"/>
      <c r="I2" s="843"/>
      <c r="J2" s="843"/>
      <c r="K2" s="843"/>
      <c r="L2" s="843"/>
      <c r="M2" s="843"/>
      <c r="N2" s="843"/>
      <c r="O2" s="841" t="s">
        <v>812</v>
      </c>
      <c r="P2" s="841" t="s">
        <v>858</v>
      </c>
      <c r="Q2" s="841" t="s">
        <v>898</v>
      </c>
      <c r="R2" s="841" t="s">
        <v>911</v>
      </c>
      <c r="S2" s="841" t="s">
        <v>1630</v>
      </c>
      <c r="T2" s="841" t="s">
        <v>812</v>
      </c>
      <c r="U2" s="841" t="s">
        <v>858</v>
      </c>
      <c r="V2" s="841" t="s">
        <v>898</v>
      </c>
      <c r="W2" s="841" t="s">
        <v>911</v>
      </c>
      <c r="X2" s="841" t="s">
        <v>1630</v>
      </c>
      <c r="Y2" s="841"/>
      <c r="Z2" s="841" t="s">
        <v>812</v>
      </c>
      <c r="AA2" s="850" t="s">
        <v>858</v>
      </c>
      <c r="AB2" s="841" t="s">
        <v>898</v>
      </c>
      <c r="AC2" s="841" t="s">
        <v>911</v>
      </c>
      <c r="AD2" s="841" t="s">
        <v>1630</v>
      </c>
    </row>
    <row customHeight="1" ht="162">
      <c r="A3" s="845" t="s">
        <v>26</v>
      </c>
      <c r="B3" s="845"/>
      <c r="C3" s="2596" t="s">
        <v>2026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2027</v>
      </c>
      <c r="AA3" s="843" t="s">
        <v>2028</v>
      </c>
      <c r="AB3" s="846" t="s">
        <v>2029</v>
      </c>
      <c r="AC3" s="846" t="s">
        <v>2030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1663</v>
      </c>
      <c r="F11" s="2599" t="s">
        <v>2031</v>
      </c>
      <c r="G11" s="2599"/>
      <c r="H11" s="898" t="s">
        <v>2032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2033</v>
      </c>
      <c r="U11" s="843" t="s">
        <v>2034</v>
      </c>
      <c r="V11" s="843"/>
      <c r="W11" s="843"/>
      <c r="X11" s="843"/>
      <c r="Y11" s="1000"/>
      <c r="Z11" s="846" t="s">
        <v>2035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2037</v>
      </c>
      <c r="U12" s="843" t="s">
        <v>2038</v>
      </c>
      <c r="V12" s="843"/>
      <c r="W12" s="843"/>
      <c r="X12" s="843"/>
      <c r="Y12" s="1000"/>
      <c r="Z12" s="846" t="s">
        <v>2039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2040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2041</v>
      </c>
      <c r="U13" s="844" t="s">
        <v>2042</v>
      </c>
      <c r="V13" s="844"/>
      <c r="W13" s="844"/>
      <c r="X13" s="843"/>
      <c r="Y13" s="1000"/>
      <c r="Z13" s="846" t="s">
        <v>2043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2045</v>
      </c>
      <c r="AA14" s="849" t="s">
        <v>2045</v>
      </c>
      <c r="AB14" s="846"/>
      <c r="AC14" s="846"/>
      <c r="AD14" s="846"/>
    </row>
    <row customHeight="1" ht="108">
      <c r="A15" s="2593"/>
      <c r="B15" s="899">
        <v>5</v>
      </c>
      <c r="C15" s="2600"/>
      <c r="D15" s="2600"/>
      <c r="E15" s="2600"/>
      <c r="F15" s="2600"/>
      <c r="G15" s="2600"/>
      <c r="H15" s="2594" t="s">
        <v>2046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2032</v>
      </c>
      <c r="D18" s="967" t="s">
        <v>2032</v>
      </c>
      <c r="E18" s="843" t="s">
        <v>2032</v>
      </c>
      <c r="F18" s="843" t="s">
        <v>2032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2049</v>
      </c>
      <c r="U18" s="846" t="s">
        <v>2050</v>
      </c>
      <c r="V18" s="846" t="s">
        <v>2051</v>
      </c>
      <c r="W18" s="846" t="s">
        <v>2052</v>
      </c>
      <c r="X18" s="843"/>
      <c r="Y18" s="1000"/>
      <c r="Z18" s="846" t="s">
        <v>2053</v>
      </c>
      <c r="AA18" s="849" t="s">
        <v>2054</v>
      </c>
      <c r="AB18" s="849" t="s">
        <v>2054</v>
      </c>
      <c r="AC18" s="849" t="s">
        <v>2054</v>
      </c>
      <c r="AD18" s="846"/>
    </row>
    <row customHeight="1" ht="36">
      <c r="A19" s="845"/>
      <c r="B19" s="899">
        <v>2</v>
      </c>
      <c r="C19" s="843" t="s">
        <v>2036</v>
      </c>
      <c r="D19" s="967" t="s">
        <v>2036</v>
      </c>
      <c r="E19" s="843" t="s">
        <v>2036</v>
      </c>
      <c r="F19" s="843" t="s">
        <v>2036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2055</v>
      </c>
      <c r="U19" s="846" t="s">
        <v>2056</v>
      </c>
      <c r="V19" s="846" t="s">
        <v>2057</v>
      </c>
      <c r="W19" s="846" t="s">
        <v>2058</v>
      </c>
      <c r="X19" s="843"/>
      <c r="Y19" s="1000"/>
      <c r="Z19" s="846" t="s">
        <v>2059</v>
      </c>
      <c r="AA19" s="849" t="s">
        <v>2059</v>
      </c>
      <c r="AB19" s="849" t="s">
        <v>2059</v>
      </c>
      <c r="AC19" s="849" t="s">
        <v>2059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713</v>
      </c>
      <c r="P20" s="957" t="s">
        <v>713</v>
      </c>
      <c r="Q20" s="957" t="s">
        <v>713</v>
      </c>
      <c r="R20" s="957" t="s">
        <v>713</v>
      </c>
      <c r="S20" s="957"/>
      <c r="T20" s="964" t="s">
        <v>2060</v>
      </c>
      <c r="U20" s="846" t="s">
        <v>2061</v>
      </c>
      <c r="V20" s="846" t="s">
        <v>2062</v>
      </c>
      <c r="W20" s="846" t="s">
        <v>2063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2064</v>
      </c>
      <c r="U21" s="846"/>
      <c r="V21" s="846"/>
      <c r="W21" s="846"/>
      <c r="X21" s="843"/>
      <c r="Y21" s="1000"/>
      <c r="Z21" s="846" t="s">
        <v>2065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740</v>
      </c>
      <c r="R25" s="957" t="s">
        <v>311</v>
      </c>
      <c r="S25" s="957"/>
      <c r="T25" s="964" t="s">
        <v>2069</v>
      </c>
      <c r="U25" s="846" t="s">
        <v>2069</v>
      </c>
      <c r="V25" s="846" t="s">
        <v>2069</v>
      </c>
      <c r="W25" s="846" t="s">
        <v>2069</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729</v>
      </c>
      <c r="P26" s="957" t="s">
        <v>723</v>
      </c>
      <c r="Q26" s="957" t="s">
        <v>2070</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2071</v>
      </c>
      <c r="V26" s="964" t="s">
        <v>2071</v>
      </c>
      <c r="W26" s="964" t="s">
        <v>2071</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731</v>
      </c>
      <c r="P27" s="957" t="s">
        <v>725</v>
      </c>
      <c r="Q27" s="957" t="s">
        <v>2072</v>
      </c>
      <c r="R27" s="957" t="s">
        <v>725</v>
      </c>
      <c r="S27" s="957"/>
      <c r="T27" s="964" t="s">
        <v>2073</v>
      </c>
      <c r="U27" s="964" t="s">
        <v>2073</v>
      </c>
      <c r="V27" s="964" t="s">
        <v>2073</v>
      </c>
      <c r="W27" s="964" t="s">
        <v>2073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2074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740</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2075</v>
      </c>
      <c r="V29" s="846"/>
      <c r="W29" s="846" t="s">
        <v>2075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2076</v>
      </c>
      <c r="U30" s="846" t="s">
        <v>2076</v>
      </c>
      <c r="V30" s="846" t="s">
        <v>2076</v>
      </c>
      <c r="W30" s="846" t="s">
        <v>2076</v>
      </c>
      <c r="X30" s="843"/>
      <c r="Y30" s="1000"/>
      <c r="Z30" s="846"/>
      <c r="AA30" s="849" t="s">
        <v>2077</v>
      </c>
      <c r="AB30" s="849" t="s">
        <v>2077</v>
      </c>
      <c r="AC30" s="849" t="s">
        <v>2077</v>
      </c>
      <c r="AD30" s="846"/>
    </row>
    <row customHeight="1" ht="18">
      <c r="A31" s="845"/>
      <c r="B31" s="899">
        <v>14</v>
      </c>
      <c r="C31" s="843" t="s">
        <v>2078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2079</v>
      </c>
      <c r="P31" s="957" t="s">
        <v>736</v>
      </c>
      <c r="Q31" s="957" t="s">
        <v>2079</v>
      </c>
      <c r="R31" s="957" t="s">
        <v>736</v>
      </c>
      <c r="S31" s="957"/>
      <c r="T31" s="965" t="s">
        <v>2080</v>
      </c>
      <c r="U31" s="846" t="s">
        <v>2080</v>
      </c>
      <c r="V31" s="846" t="s">
        <v>2080</v>
      </c>
      <c r="W31" s="846" t="s">
        <v>2080</v>
      </c>
      <c r="X31" s="843"/>
      <c r="Y31" s="1000"/>
      <c r="Z31" s="846"/>
      <c r="AA31" s="849"/>
      <c r="AB31" s="849"/>
      <c r="AC31" s="849"/>
      <c r="AD31" s="846"/>
    </row>
    <row customHeight="1" ht="36">
      <c r="A32" s="845"/>
      <c r="B32" s="899">
        <v>15</v>
      </c>
      <c r="C32" s="843" t="s">
        <v>2081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2082</v>
      </c>
      <c r="P32" s="957" t="s">
        <v>738</v>
      </c>
      <c r="Q32" s="957" t="s">
        <v>2082</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2083</v>
      </c>
      <c r="V32" s="846" t="s">
        <v>2083</v>
      </c>
      <c r="W32" s="846" t="s">
        <v>2083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2084</v>
      </c>
      <c r="V33" s="846" t="s">
        <v>2084</v>
      </c>
      <c r="W33" s="846" t="s">
        <v>2085</v>
      </c>
      <c r="X33" s="843"/>
      <c r="Y33" s="1000"/>
      <c r="Z33" s="846"/>
      <c r="AA33" s="849" t="s">
        <v>2086</v>
      </c>
      <c r="AB33" s="849" t="s">
        <v>2086</v>
      </c>
      <c r="AC33" s="849" t="s">
        <v>2086</v>
      </c>
      <c r="AD33" s="846"/>
    </row>
    <row customHeight="1" ht="27">
      <c r="A34" s="845"/>
      <c r="B34" s="899">
        <v>17</v>
      </c>
      <c r="C34" s="843" t="s">
        <v>2087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2088</v>
      </c>
      <c r="P34" s="957" t="s">
        <v>2070</v>
      </c>
      <c r="Q34" s="957" t="s">
        <v>2088</v>
      </c>
      <c r="R34" s="957" t="s">
        <v>2070</v>
      </c>
      <c r="S34" s="957"/>
      <c r="T34" s="966" t="s">
        <v>2089</v>
      </c>
      <c r="U34" s="846" t="s">
        <v>2089</v>
      </c>
      <c r="V34" s="846" t="s">
        <v>2089</v>
      </c>
      <c r="W34" s="846" t="s">
        <v>2090</v>
      </c>
      <c r="X34" s="843"/>
      <c r="Y34" s="1000"/>
      <c r="Z34" s="846"/>
      <c r="AA34" s="849"/>
      <c r="AB34" s="846"/>
      <c r="AC34" s="846"/>
      <c r="AD34" s="846"/>
    </row>
    <row customHeight="1" ht="45">
      <c r="A35" s="845"/>
      <c r="B35" s="899">
        <v>18</v>
      </c>
      <c r="C35" s="843" t="s">
        <v>2091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2092</v>
      </c>
      <c r="P35" s="957" t="s">
        <v>2072</v>
      </c>
      <c r="Q35" s="957" t="s">
        <v>2092</v>
      </c>
      <c r="R35" s="957" t="s">
        <v>2072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2093</v>
      </c>
      <c r="V35" s="846" t="s">
        <v>2093</v>
      </c>
      <c r="W35" s="846" t="s">
        <v>2093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2094</v>
      </c>
      <c r="U36" s="846" t="s">
        <v>2094</v>
      </c>
      <c r="V36" s="846" t="s">
        <v>2094</v>
      </c>
      <c r="W36" s="846" t="s">
        <v>2094</v>
      </c>
      <c r="X36" s="843"/>
      <c r="Y36" s="1000"/>
      <c r="Z36" s="846"/>
      <c r="AA36" s="849"/>
      <c r="AB36" s="846"/>
      <c r="AC36" s="846"/>
      <c r="AD36" s="846"/>
    </row>
    <row customHeight="1" ht="18">
      <c r="A37" s="845"/>
      <c r="B37" s="899">
        <v>20</v>
      </c>
      <c r="C37" s="843" t="s">
        <v>2095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2096</v>
      </c>
      <c r="P37" s="957" t="s">
        <v>2079</v>
      </c>
      <c r="Q37" s="957" t="s">
        <v>2096</v>
      </c>
      <c r="R37" s="957" t="s">
        <v>2079</v>
      </c>
      <c r="S37" s="957"/>
      <c r="T37" s="964" t="s">
        <v>2097</v>
      </c>
      <c r="U37" s="846" t="s">
        <v>2097</v>
      </c>
      <c r="V37" s="846" t="s">
        <v>2097</v>
      </c>
      <c r="W37" s="846" t="s">
        <v>2097</v>
      </c>
      <c r="X37" s="843"/>
      <c r="Y37" s="1000"/>
      <c r="Z37" s="846"/>
      <c r="AA37" s="849"/>
      <c r="AB37" s="846"/>
      <c r="AC37" s="846"/>
      <c r="AD37" s="846"/>
    </row>
    <row customHeight="1" ht="18">
      <c r="A38" s="845"/>
      <c r="B38" s="899">
        <v>21</v>
      </c>
      <c r="C38" s="843" t="s">
        <v>2098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2099</v>
      </c>
      <c r="P38" s="957" t="s">
        <v>2082</v>
      </c>
      <c r="Q38" s="957" t="s">
        <v>2099</v>
      </c>
      <c r="R38" s="957" t="s">
        <v>2082</v>
      </c>
      <c r="S38" s="957"/>
      <c r="T38" s="964" t="s">
        <v>2100</v>
      </c>
      <c r="U38" s="846" t="s">
        <v>2100</v>
      </c>
      <c r="V38" s="846" t="s">
        <v>2100</v>
      </c>
      <c r="W38" s="846" t="s">
        <v>2100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750</v>
      </c>
      <c r="P39" s="957" t="s">
        <v>744</v>
      </c>
      <c r="Q39" s="957" t="s">
        <v>750</v>
      </c>
      <c r="R39" s="957" t="s">
        <v>744</v>
      </c>
      <c r="S39" s="957"/>
      <c r="T39" s="964" t="s">
        <v>2101</v>
      </c>
      <c r="U39" s="846" t="s">
        <v>2102</v>
      </c>
      <c r="V39" s="846" t="s">
        <v>2103</v>
      </c>
      <c r="W39" s="846" t="s">
        <v>2104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2105</v>
      </c>
      <c r="P40" s="957" t="s">
        <v>746</v>
      </c>
      <c r="Q40" s="957" t="s">
        <v>2105</v>
      </c>
      <c r="R40" s="957" t="s">
        <v>746</v>
      </c>
      <c r="S40" s="957"/>
      <c r="T40" s="843" t="s">
        <v>2106</v>
      </c>
      <c r="U40" s="843" t="s">
        <v>2106</v>
      </c>
      <c r="V40" s="843" t="s">
        <v>2106</v>
      </c>
      <c r="W40" s="843" t="s">
        <v>2106</v>
      </c>
      <c r="X40" s="843"/>
      <c r="Y40" s="1000"/>
      <c r="Z40" s="846" t="s">
        <v>2107</v>
      </c>
      <c r="AA40" s="849" t="s">
        <v>2107</v>
      </c>
      <c r="AB40" s="849" t="s">
        <v>2107</v>
      </c>
      <c r="AC40" s="849" t="s">
        <v>2107</v>
      </c>
      <c r="AD40" s="846"/>
    </row>
    <row customHeight="1" ht="27">
      <c r="A41" s="845"/>
      <c r="B41" s="899">
        <v>24</v>
      </c>
      <c r="C41" s="843" t="s">
        <v>2108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2109</v>
      </c>
      <c r="P41" s="957" t="s">
        <v>2096</v>
      </c>
      <c r="Q41" s="957" t="s">
        <v>2109</v>
      </c>
      <c r="R41" s="957" t="s">
        <v>2096</v>
      </c>
      <c r="S41" s="957"/>
      <c r="T41" s="843" t="s">
        <v>2110</v>
      </c>
      <c r="U41" s="843" t="s">
        <v>2110</v>
      </c>
      <c r="V41" s="843" t="s">
        <v>2110</v>
      </c>
      <c r="W41" s="843" t="s">
        <v>2110</v>
      </c>
      <c r="X41" s="843"/>
      <c r="Y41" s="1000"/>
      <c r="Z41" s="846" t="s">
        <v>2111</v>
      </c>
      <c r="AA41" s="846" t="s">
        <v>2111</v>
      </c>
      <c r="AB41" s="846" t="s">
        <v>2111</v>
      </c>
      <c r="AC41" s="846" t="s">
        <v>2111</v>
      </c>
      <c r="AD41" s="846"/>
    </row>
    <row customHeight="1" ht="27">
      <c r="A42" s="845"/>
      <c r="B42" s="899">
        <v>25</v>
      </c>
      <c r="C42" s="843" t="s">
        <v>2112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2113</v>
      </c>
      <c r="P42" s="957" t="s">
        <v>2099</v>
      </c>
      <c r="Q42" s="957" t="s">
        <v>2113</v>
      </c>
      <c r="R42" s="957" t="s">
        <v>2099</v>
      </c>
      <c r="S42" s="957"/>
      <c r="T42" s="843" t="s">
        <v>2114</v>
      </c>
      <c r="U42" s="843" t="s">
        <v>2114</v>
      </c>
      <c r="V42" s="843" t="s">
        <v>2114</v>
      </c>
      <c r="W42" s="843" t="s">
        <v>2114</v>
      </c>
      <c r="X42" s="843"/>
      <c r="Y42" s="1000"/>
      <c r="Z42" s="846" t="s">
        <v>2115</v>
      </c>
      <c r="AA42" s="846" t="s">
        <v>2115</v>
      </c>
      <c r="AB42" s="846" t="s">
        <v>2115</v>
      </c>
      <c r="AC42" s="846" t="s">
        <v>2115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2116</v>
      </c>
      <c r="P43" s="957" t="s">
        <v>750</v>
      </c>
      <c r="Q43" s="957" t="s">
        <v>2116</v>
      </c>
      <c r="R43" s="957" t="s">
        <v>750</v>
      </c>
      <c r="S43" s="957"/>
      <c r="T43" s="843" t="s">
        <v>2117</v>
      </c>
      <c r="U43" s="843" t="s">
        <v>2117</v>
      </c>
      <c r="V43" s="843" t="s">
        <v>2117</v>
      </c>
      <c r="W43" s="843" t="s">
        <v>2117</v>
      </c>
      <c r="X43" s="843"/>
      <c r="Y43" s="1000"/>
      <c r="Z43" s="846" t="s">
        <v>2118</v>
      </c>
      <c r="AA43" s="846" t="s">
        <v>2118</v>
      </c>
      <c r="AB43" s="846" t="s">
        <v>2118</v>
      </c>
      <c r="AC43" s="846" t="s">
        <v>2118</v>
      </c>
      <c r="AD43" s="846"/>
    </row>
    <row customHeight="1" ht="27">
      <c r="A44" s="845"/>
      <c r="B44" s="899">
        <v>27</v>
      </c>
      <c r="C44" s="843" t="s">
        <v>2119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2120</v>
      </c>
      <c r="P44" s="957" t="s">
        <v>2121</v>
      </c>
      <c r="Q44" s="957" t="s">
        <v>2120</v>
      </c>
      <c r="R44" s="957" t="s">
        <v>2121</v>
      </c>
      <c r="S44" s="957"/>
      <c r="T44" s="843" t="s">
        <v>2110</v>
      </c>
      <c r="U44" s="843" t="s">
        <v>2110</v>
      </c>
      <c r="V44" s="843" t="s">
        <v>2110</v>
      </c>
      <c r="W44" s="843" t="s">
        <v>2110</v>
      </c>
      <c r="X44" s="843"/>
      <c r="Y44" s="1000"/>
      <c r="Z44" s="846" t="s">
        <v>2122</v>
      </c>
      <c r="AA44" s="846" t="s">
        <v>2122</v>
      </c>
      <c r="AB44" s="846" t="s">
        <v>2122</v>
      </c>
      <c r="AC44" s="846" t="s">
        <v>2122</v>
      </c>
      <c r="AD44" s="846"/>
    </row>
    <row customHeight="1" ht="27">
      <c r="A45" s="845"/>
      <c r="B45" s="899">
        <v>28</v>
      </c>
      <c r="C45" s="843" t="s">
        <v>2123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2124</v>
      </c>
      <c r="P45" s="957" t="s">
        <v>2125</v>
      </c>
      <c r="Q45" s="957" t="s">
        <v>2124</v>
      </c>
      <c r="R45" s="957" t="s">
        <v>2125</v>
      </c>
      <c r="S45" s="957"/>
      <c r="T45" s="843" t="s">
        <v>2114</v>
      </c>
      <c r="U45" s="843" t="s">
        <v>2114</v>
      </c>
      <c r="V45" s="843" t="s">
        <v>2114</v>
      </c>
      <c r="W45" s="843" t="s">
        <v>2114</v>
      </c>
      <c r="X45" s="843"/>
      <c r="Y45" s="1000"/>
      <c r="Z45" s="846" t="s">
        <v>2126</v>
      </c>
      <c r="AA45" s="846" t="s">
        <v>2126</v>
      </c>
      <c r="AB45" s="846" t="s">
        <v>2126</v>
      </c>
      <c r="AC45" s="846" t="s">
        <v>2126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2127</v>
      </c>
      <c r="P46" s="957" t="s">
        <v>2105</v>
      </c>
      <c r="Q46" s="957" t="s">
        <v>2127</v>
      </c>
      <c r="R46" s="957" t="s">
        <v>2105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2128</v>
      </c>
      <c r="V46" s="843" t="s">
        <v>2128</v>
      </c>
      <c r="W46" s="843" t="s">
        <v>2128</v>
      </c>
      <c r="X46" s="843"/>
      <c r="Y46" s="1000"/>
      <c r="Z46" s="846" t="s">
        <v>2129</v>
      </c>
      <c r="AA46" s="846" t="s">
        <v>2130</v>
      </c>
      <c r="AB46" s="846" t="s">
        <v>2130</v>
      </c>
      <c r="AC46" s="846" t="s">
        <v>2130</v>
      </c>
      <c r="AD46" s="846"/>
    </row>
    <row customHeight="1" ht="54">
      <c r="A47" s="845"/>
      <c r="B47" s="899">
        <v>30</v>
      </c>
      <c r="C47" s="843" t="s">
        <v>2131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2132</v>
      </c>
      <c r="P47" s="957" t="s">
        <v>2109</v>
      </c>
      <c r="Q47" s="957" t="s">
        <v>2132</v>
      </c>
      <c r="R47" s="957" t="s">
        <v>2109</v>
      </c>
      <c r="S47" s="957"/>
      <c r="T47" s="843" t="s">
        <v>2133</v>
      </c>
      <c r="U47" s="843" t="s">
        <v>2133</v>
      </c>
      <c r="V47" s="843" t="s">
        <v>2133</v>
      </c>
      <c r="W47" s="843" t="s">
        <v>2133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2116</v>
      </c>
      <c r="Q48" s="957" t="s">
        <v>2134</v>
      </c>
      <c r="R48" s="957" t="s">
        <v>2116</v>
      </c>
      <c r="S48" s="957"/>
      <c r="T48" s="843"/>
      <c r="U48" s="843" t="s">
        <v>2135</v>
      </c>
      <c r="V48" s="843" t="s">
        <v>2136</v>
      </c>
      <c r="W48" s="843" t="s">
        <v>2136</v>
      </c>
      <c r="X48" s="843"/>
      <c r="Y48" s="1000"/>
      <c r="Z48" s="846"/>
      <c r="AA48" s="849" t="s">
        <v>2130</v>
      </c>
      <c r="AB48" s="849" t="s">
        <v>2130</v>
      </c>
      <c r="AC48" s="849" t="s">
        <v>2130</v>
      </c>
      <c r="AD48" s="846"/>
    </row>
    <row customHeight="1" ht="54">
      <c r="A49" s="845"/>
      <c r="B49" s="899">
        <v>32</v>
      </c>
      <c r="C49" s="843" t="s">
        <v>2137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2120</v>
      </c>
      <c r="Q49" s="957" t="s">
        <v>2138</v>
      </c>
      <c r="R49" s="957" t="s">
        <v>2120</v>
      </c>
      <c r="S49" s="957"/>
      <c r="T49" s="843"/>
      <c r="U49" s="843" t="s">
        <v>2133</v>
      </c>
      <c r="V49" s="843" t="s">
        <v>2133</v>
      </c>
      <c r="W49" s="843" t="s">
        <v>2133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2134</v>
      </c>
      <c r="P50" s="957" t="s">
        <v>2127</v>
      </c>
      <c r="Q50" s="957" t="s">
        <v>2139</v>
      </c>
      <c r="R50" s="957" t="s">
        <v>2127</v>
      </c>
      <c r="S50" s="957"/>
      <c r="T50" s="843" t="s">
        <v>2140</v>
      </c>
      <c r="U50" s="843" t="s">
        <v>2141</v>
      </c>
      <c r="V50" s="843" t="s">
        <v>2142</v>
      </c>
      <c r="W50" s="843" t="s">
        <v>2143</v>
      </c>
      <c r="X50" s="843"/>
      <c r="Y50" s="1000"/>
      <c r="Z50" s="846" t="s">
        <v>2144</v>
      </c>
      <c r="AA50" s="849" t="s">
        <v>2145</v>
      </c>
      <c r="AB50" s="849" t="s">
        <v>2145</v>
      </c>
      <c r="AC50" s="849" t="s">
        <v>2145</v>
      </c>
      <c r="AD50" s="846"/>
    </row>
    <row customHeight="1" ht="27">
      <c r="A51" s="845"/>
      <c r="B51" s="899">
        <v>34</v>
      </c>
      <c r="C51" s="843" t="s">
        <v>2146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2147</v>
      </c>
      <c r="U51" s="843"/>
      <c r="V51" s="843"/>
      <c r="W51" s="843"/>
      <c r="X51" s="843"/>
      <c r="Y51" s="1000"/>
      <c r="Z51" s="846"/>
      <c r="AA51" s="849"/>
      <c r="AB51" s="849"/>
      <c r="AC51" s="849"/>
      <c r="AD51" s="846"/>
    </row>
    <row customHeight="1" ht="36">
      <c r="A52" s="845"/>
      <c r="B52" s="899">
        <v>35</v>
      </c>
      <c r="C52" s="843" t="s">
        <v>2040</v>
      </c>
      <c r="D52" s="967" t="s">
        <v>2040</v>
      </c>
      <c r="E52" s="843" t="s">
        <v>2040</v>
      </c>
      <c r="F52" s="843" t="s">
        <v>2040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2148</v>
      </c>
      <c r="U52" s="843" t="s">
        <v>2149</v>
      </c>
      <c r="V52" s="843" t="s">
        <v>2150</v>
      </c>
      <c r="W52" s="843" t="s">
        <v>2151</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328</v>
      </c>
      <c r="Q53" s="957" t="s">
        <v>328</v>
      </c>
      <c r="R53" s="957" t="s">
        <v>328</v>
      </c>
      <c r="S53" s="957"/>
      <c r="T53" s="843" t="s">
        <v>2152</v>
      </c>
      <c r="U53" s="843" t="s">
        <v>2152</v>
      </c>
      <c r="V53" s="843" t="s">
        <v>2152</v>
      </c>
      <c r="W53" s="843" t="s">
        <v>2152</v>
      </c>
      <c r="X53" s="843"/>
      <c r="Y53" s="1000"/>
      <c r="Z53" s="846"/>
      <c r="AA53" s="849"/>
      <c r="AB53" s="846"/>
      <c r="AC53" s="846"/>
      <c r="AD53" s="846"/>
    </row>
    <row customHeight="1" ht="18">
      <c r="A54" s="845"/>
      <c r="B54" s="899">
        <v>37</v>
      </c>
      <c r="C54" s="843" t="s">
        <v>2046</v>
      </c>
      <c r="D54" s="967" t="s">
        <v>2046</v>
      </c>
      <c r="E54" s="843" t="s">
        <v>2046</v>
      </c>
      <c r="F54" s="843" t="s">
        <v>2046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2153</v>
      </c>
      <c r="V55" s="843" t="s">
        <v>2153</v>
      </c>
      <c r="W55" s="843" t="s">
        <v>2153</v>
      </c>
      <c r="X55" s="843"/>
      <c r="Y55" s="1000"/>
      <c r="Z55" s="846" t="s">
        <v>2154</v>
      </c>
      <c r="AA55" s="846" t="s">
        <v>2154</v>
      </c>
      <c r="AB55" s="846" t="s">
        <v>2154</v>
      </c>
      <c r="AC55" s="846" t="s">
        <v>2154</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2155</v>
      </c>
      <c r="V56" s="843" t="s">
        <v>2155</v>
      </c>
      <c r="W56" s="843" t="s">
        <v>2155</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2156</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2157</v>
      </c>
      <c r="V57" s="843" t="s">
        <v>2157</v>
      </c>
      <c r="W57" s="843" t="s">
        <v>2157</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2158</v>
      </c>
      <c r="V58" s="843" t="s">
        <v>2158</v>
      </c>
      <c r="W58" s="843" t="s">
        <v>2158</v>
      </c>
      <c r="X58" s="843"/>
      <c r="Y58" s="1000"/>
      <c r="Z58" s="846"/>
      <c r="AA58" s="849"/>
      <c r="AB58" s="846"/>
      <c r="AC58" s="846"/>
      <c r="AD58" s="846"/>
    </row>
    <row customHeight="1" ht="36">
      <c r="A59" s="845"/>
      <c r="B59" s="899">
        <v>42</v>
      </c>
      <c r="C59" s="843">
        <v>3</v>
      </c>
      <c r="D59" s="967" t="s">
        <v>2146</v>
      </c>
      <c r="E59" s="843" t="s">
        <v>2146</v>
      </c>
      <c r="F59" s="843" t="s">
        <v>2146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2159</v>
      </c>
      <c r="V59" s="843" t="s">
        <v>2160</v>
      </c>
      <c r="W59" s="843" t="s">
        <v>2161</v>
      </c>
      <c r="X59" s="843"/>
      <c r="Y59" s="1000"/>
      <c r="Z59" s="846"/>
      <c r="AA59" s="849"/>
      <c r="AB59" s="846"/>
      <c r="AC59" s="846"/>
      <c r="AD59" s="846"/>
    </row>
    <row customHeight="1" ht="81">
      <c r="A60" s="845"/>
      <c r="B60" s="899">
        <v>43</v>
      </c>
      <c r="C60" s="843" t="s">
        <v>2162</v>
      </c>
      <c r="D60" s="967" t="s">
        <v>2162</v>
      </c>
      <c r="E60" s="843" t="s">
        <v>2162</v>
      </c>
      <c r="F60" s="843" t="s">
        <v>2162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634</v>
      </c>
      <c r="U60" s="843" t="s">
        <v>634</v>
      </c>
      <c r="V60" s="843" t="s">
        <v>634</v>
      </c>
      <c r="W60" s="843" t="s">
        <v>634</v>
      </c>
      <c r="X60" s="843"/>
      <c r="Y60" s="1000"/>
      <c r="Z60" s="846" t="s">
        <v>2163</v>
      </c>
      <c r="AA60" s="849" t="s">
        <v>2164</v>
      </c>
      <c r="AB60" s="846" t="s">
        <v>2165</v>
      </c>
      <c r="AC60" s="846" t="s">
        <v>2164</v>
      </c>
      <c r="AD60" s="846"/>
    </row>
    <row customHeight="1" ht="9">
      <c r="A61" s="845"/>
      <c r="B61" s="899">
        <v>44</v>
      </c>
      <c r="C61" s="843"/>
      <c r="D61" s="967" t="s">
        <v>2166</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2167</v>
      </c>
      <c r="V61" s="843"/>
      <c r="W61" s="843"/>
      <c r="X61" s="843"/>
      <c r="Y61" s="1000"/>
      <c r="Z61" s="846"/>
      <c r="AA61" s="849"/>
      <c r="AB61" s="846"/>
      <c r="AC61" s="846"/>
      <c r="AD61" s="846"/>
    </row>
    <row customHeight="1" ht="9">
      <c r="A62" s="845"/>
      <c r="B62" s="899">
        <v>45</v>
      </c>
      <c r="C62" s="843"/>
      <c r="D62" s="967" t="s">
        <v>2168</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2169</v>
      </c>
      <c r="V62" s="843"/>
      <c r="W62" s="843"/>
      <c r="X62" s="843"/>
      <c r="Y62" s="1000"/>
      <c r="Z62" s="846"/>
      <c r="AA62" s="849"/>
      <c r="AB62" s="846"/>
      <c r="AC62" s="846"/>
      <c r="AD62" s="846"/>
    </row>
    <row customHeight="1" ht="18">
      <c r="A63" s="845"/>
      <c r="B63" s="899">
        <v>46</v>
      </c>
      <c r="C63" s="843"/>
      <c r="D63" s="967" t="s">
        <v>2170</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2171</v>
      </c>
      <c r="V63" s="843"/>
      <c r="W63" s="843"/>
      <c r="X63" s="843"/>
      <c r="Y63" s="1000"/>
      <c r="Z63" s="846"/>
      <c r="AA63" s="849"/>
      <c r="AB63" s="846"/>
      <c r="AC63" s="846"/>
      <c r="AD63" s="846"/>
    </row>
    <row customHeight="1" ht="18">
      <c r="A64" s="845"/>
      <c r="B64" s="899">
        <v>47</v>
      </c>
      <c r="C64" s="843"/>
      <c r="D64" s="967" t="s">
        <v>2172</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2173</v>
      </c>
      <c r="V64" s="843"/>
      <c r="W64" s="843"/>
      <c r="X64" s="843"/>
      <c r="Y64" s="1000"/>
      <c r="Z64" s="846"/>
      <c r="AA64" s="849" t="s">
        <v>2174</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2087</v>
      </c>
      <c r="Q65" s="957"/>
      <c r="R65" s="957"/>
      <c r="S65" s="957"/>
      <c r="T65" s="843"/>
      <c r="U65" s="843" t="s">
        <v>2175</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2091</v>
      </c>
      <c r="Q66" s="957"/>
      <c r="R66" s="957"/>
      <c r="S66" s="957"/>
      <c r="T66" s="843"/>
      <c r="U66" s="843" t="s">
        <v>2176</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2177</v>
      </c>
      <c r="Q67" s="957"/>
      <c r="R67" s="957"/>
      <c r="S67" s="957"/>
      <c r="T67" s="843"/>
      <c r="U67" s="843" t="s">
        <v>2178</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2179</v>
      </c>
      <c r="Q68" s="957"/>
      <c r="R68" s="957"/>
      <c r="S68" s="957"/>
      <c r="T68" s="843"/>
      <c r="U68" s="843" t="s">
        <v>2180</v>
      </c>
      <c r="V68" s="843"/>
      <c r="W68" s="843"/>
      <c r="X68" s="843"/>
      <c r="Y68" s="1000"/>
      <c r="Z68" s="846"/>
      <c r="AA68" s="849"/>
      <c r="AB68" s="846"/>
      <c r="AC68" s="846"/>
      <c r="AD68" s="846"/>
    </row>
    <row customHeight="1" ht="9">
      <c r="A69" s="845"/>
      <c r="B69" s="899">
        <v>52</v>
      </c>
      <c r="C69" s="843"/>
      <c r="D69" s="967" t="s">
        <v>2181</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2182</v>
      </c>
      <c r="V69" s="843"/>
      <c r="W69" s="843"/>
      <c r="X69" s="843"/>
      <c r="Y69" s="1000"/>
      <c r="Z69" s="846"/>
      <c r="AA69" s="849"/>
      <c r="AB69" s="846"/>
      <c r="AC69" s="846"/>
      <c r="AD69" s="846"/>
    </row>
    <row customHeight="1" ht="27">
      <c r="A70" s="845"/>
      <c r="B70" s="899">
        <v>53</v>
      </c>
      <c r="C70" s="843"/>
      <c r="D70" s="967"/>
      <c r="E70" s="843" t="s">
        <v>2166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2183</v>
      </c>
      <c r="W70" s="843"/>
      <c r="X70" s="843"/>
      <c r="Y70" s="1000"/>
      <c r="Z70" s="846"/>
      <c r="AA70" s="849"/>
      <c r="AB70" s="846"/>
      <c r="AC70" s="846"/>
      <c r="AD70" s="846"/>
    </row>
    <row customHeight="1" ht="36">
      <c r="A71" s="845"/>
      <c r="B71" s="899">
        <v>54</v>
      </c>
      <c r="C71" s="843"/>
      <c r="D71" s="967"/>
      <c r="E71" s="843" t="s">
        <v>2168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2184</v>
      </c>
      <c r="W71" s="843"/>
      <c r="X71" s="843"/>
      <c r="Y71" s="1000"/>
      <c r="Z71" s="846"/>
      <c r="AA71" s="849"/>
      <c r="AB71" s="846"/>
      <c r="AC71" s="846"/>
      <c r="AD71" s="846"/>
    </row>
    <row customHeight="1" ht="27">
      <c r="A72" s="845"/>
      <c r="B72" s="899">
        <v>55</v>
      </c>
      <c r="C72" s="843"/>
      <c r="D72" s="967"/>
      <c r="E72" s="843" t="s">
        <v>2170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2185</v>
      </c>
      <c r="W72" s="843"/>
      <c r="X72" s="843"/>
      <c r="Y72" s="1000"/>
      <c r="Z72" s="846"/>
      <c r="AA72" s="849"/>
      <c r="AB72" s="846"/>
      <c r="AC72" s="846"/>
      <c r="AD72" s="846"/>
    </row>
    <row customHeight="1" ht="36">
      <c r="A73" s="845"/>
      <c r="B73" s="899">
        <v>56</v>
      </c>
      <c r="C73" s="843"/>
      <c r="D73" s="967"/>
      <c r="E73" s="843" t="s">
        <v>2172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2186</v>
      </c>
      <c r="W73" s="843"/>
      <c r="X73" s="843"/>
      <c r="Y73" s="1000"/>
      <c r="Z73" s="846"/>
      <c r="AA73" s="849"/>
      <c r="AB73" s="846"/>
      <c r="AC73" s="846"/>
      <c r="AD73" s="846"/>
    </row>
    <row customHeight="1" ht="18">
      <c r="A74" s="845"/>
      <c r="B74" s="899">
        <v>57</v>
      </c>
      <c r="C74" s="843"/>
      <c r="D74" s="967"/>
      <c r="E74" s="843" t="s">
        <v>2181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2187</v>
      </c>
      <c r="W74" s="843"/>
      <c r="X74" s="843"/>
      <c r="Y74" s="1000"/>
      <c r="Z74" s="846"/>
      <c r="AA74" s="849"/>
      <c r="AB74" s="846"/>
      <c r="AC74" s="846"/>
      <c r="AD74" s="846"/>
    </row>
    <row customHeight="1" ht="18">
      <c r="A75" s="845"/>
      <c r="B75" s="899">
        <v>58</v>
      </c>
      <c r="C75" s="843"/>
      <c r="D75" s="967"/>
      <c r="E75" s="843"/>
      <c r="F75" s="843" t="s">
        <v>2166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2188</v>
      </c>
      <c r="X75" s="843"/>
      <c r="Y75" s="1000"/>
      <c r="Z75" s="846"/>
      <c r="AA75" s="849"/>
      <c r="AB75" s="846"/>
      <c r="AC75" s="846"/>
      <c r="AD75" s="846"/>
    </row>
    <row customHeight="1" ht="36">
      <c r="A76" s="845"/>
      <c r="B76" s="899">
        <v>59</v>
      </c>
      <c r="C76" s="843"/>
      <c r="D76" s="967"/>
      <c r="E76" s="843"/>
      <c r="F76" s="843" t="s">
        <v>2168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2189</v>
      </c>
      <c r="X76" s="843"/>
      <c r="Y76" s="1000"/>
      <c r="Z76" s="846"/>
      <c r="AA76" s="849"/>
      <c r="AB76" s="846"/>
      <c r="AC76" s="846"/>
      <c r="AD76" s="846"/>
    </row>
    <row customHeight="1" ht="18">
      <c r="A77" s="845"/>
      <c r="B77" s="899">
        <v>60</v>
      </c>
      <c r="C77" s="843"/>
      <c r="D77" s="967"/>
      <c r="E77" s="843"/>
      <c r="F77" s="843" t="s">
        <v>2170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2190</v>
      </c>
      <c r="X77" s="843"/>
      <c r="Y77" s="1000"/>
      <c r="Z77" s="846"/>
      <c r="AA77" s="849"/>
      <c r="AB77" s="846"/>
      <c r="AC77" s="846"/>
      <c r="AD77" s="846"/>
    </row>
    <row customHeight="1" ht="72">
      <c r="A78" s="845"/>
      <c r="B78" s="899">
        <v>61</v>
      </c>
      <c r="C78" s="843" t="s">
        <v>2166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639</v>
      </c>
      <c r="U78" s="843"/>
      <c r="V78" s="843"/>
      <c r="W78" s="843"/>
      <c r="X78" s="843"/>
      <c r="Y78" s="1000"/>
      <c r="Z78" s="846" t="s">
        <v>2191</v>
      </c>
      <c r="AA78" s="849"/>
      <c r="AB78" s="846"/>
      <c r="AC78" s="846"/>
      <c r="AD78" s="846"/>
    </row>
    <row customHeight="1" ht="36">
      <c r="A79" s="845"/>
      <c r="B79" s="899">
        <v>62</v>
      </c>
      <c r="C79" s="843" t="s">
        <v>2168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2192</v>
      </c>
      <c r="U79" s="843"/>
      <c r="V79" s="843"/>
      <c r="W79" s="843"/>
      <c r="X79" s="843"/>
      <c r="Y79" s="1000"/>
      <c r="Z79" s="846" t="s">
        <v>2193</v>
      </c>
      <c r="AA79" s="849"/>
      <c r="AB79" s="846"/>
      <c r="AC79" s="846"/>
      <c r="AD79" s="846"/>
    </row>
    <row customHeight="1" ht="45">
      <c r="A80" s="845"/>
      <c r="B80" s="899">
        <v>63</v>
      </c>
      <c r="C80" s="843" t="s">
        <v>2170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2194</v>
      </c>
      <c r="U80" s="843"/>
      <c r="V80" s="843"/>
      <c r="W80" s="843"/>
      <c r="X80" s="843"/>
      <c r="Y80" s="1000"/>
      <c r="Z80" s="846" t="s">
        <v>2195</v>
      </c>
      <c r="AA80" s="849"/>
      <c r="AB80" s="846"/>
      <c r="AC80" s="846"/>
      <c r="AD80" s="846"/>
    </row>
    <row customHeight="1" ht="36">
      <c r="A81" s="845"/>
      <c r="B81" s="899">
        <v>64</v>
      </c>
      <c r="C81" s="843" t="s">
        <v>2172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2078</v>
      </c>
      <c r="P81" s="957"/>
      <c r="Q81" s="957"/>
      <c r="R81" s="957"/>
      <c r="S81" s="957"/>
      <c r="T81" s="843" t="s">
        <v>2196</v>
      </c>
      <c r="U81" s="843"/>
      <c r="V81" s="843"/>
      <c r="W81" s="843"/>
      <c r="X81" s="843"/>
      <c r="Y81" s="1000"/>
      <c r="Z81" s="846" t="s">
        <v>2197</v>
      </c>
      <c r="AA81" s="849"/>
      <c r="AB81" s="846"/>
      <c r="AC81" s="846"/>
      <c r="AD81" s="846"/>
    </row>
    <row customHeight="1" ht="90">
      <c r="A82" s="845"/>
      <c r="B82" s="899">
        <v>65</v>
      </c>
      <c r="C82" s="843" t="s">
        <v>2181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2198</v>
      </c>
      <c r="U82" s="843"/>
      <c r="V82" s="843"/>
      <c r="W82" s="843"/>
      <c r="X82" s="843"/>
      <c r="Y82" s="1000"/>
      <c r="Z82" s="846" t="s">
        <v>2199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2087</v>
      </c>
      <c r="P83" s="957"/>
      <c r="Q83" s="957"/>
      <c r="R83" s="957"/>
      <c r="S83" s="957"/>
      <c r="T83" s="843" t="s">
        <v>2200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2201</v>
      </c>
      <c r="P84" s="957"/>
      <c r="Q84" s="957"/>
      <c r="R84" s="957"/>
      <c r="S84" s="957"/>
      <c r="T84" s="843" t="s">
        <v>2202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2091</v>
      </c>
      <c r="P85" s="957"/>
      <c r="Q85" s="957"/>
      <c r="R85" s="957"/>
      <c r="S85" s="957"/>
      <c r="T85" s="843" t="s">
        <v>2203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2204</v>
      </c>
      <c r="P86" s="957"/>
      <c r="Q86" s="957"/>
      <c r="R86" s="957"/>
      <c r="S86" s="957"/>
      <c r="T86" s="843" t="s">
        <v>2205</v>
      </c>
      <c r="U86" s="843"/>
      <c r="V86" s="843"/>
      <c r="W86" s="843"/>
      <c r="X86" s="843"/>
      <c r="Y86" s="1000"/>
      <c r="Z86" s="846"/>
      <c r="AA86" s="849"/>
      <c r="AB86" s="846"/>
      <c r="AC86" s="846"/>
      <c r="AD86" s="846"/>
    </row>
    <row customHeight="1" ht="36">
      <c r="A87" s="845"/>
      <c r="B87" s="899">
        <v>70</v>
      </c>
      <c r="C87" s="843" t="s">
        <v>2206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2207</v>
      </c>
      <c r="U87" s="843"/>
      <c r="V87" s="843"/>
      <c r="W87" s="843"/>
      <c r="X87" s="843"/>
      <c r="Y87" s="1000"/>
      <c r="Z87" s="846"/>
      <c r="AA87" s="849"/>
      <c r="AB87" s="846"/>
      <c r="AC87" s="846"/>
      <c r="AD87" s="846"/>
    </row>
    <row customHeight="1" ht="18">
      <c r="A88" s="845"/>
      <c r="B88" s="899">
        <v>71</v>
      </c>
      <c r="C88" s="843" t="s">
        <v>2208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671</v>
      </c>
      <c r="U88" s="843"/>
      <c r="V88" s="843"/>
      <c r="W88" s="843"/>
      <c r="X88" s="843"/>
      <c r="Y88" s="1000"/>
      <c r="Z88" s="846"/>
      <c r="AA88" s="849"/>
      <c r="AB88" s="846"/>
      <c r="AC88" s="846"/>
      <c r="AD88" s="846"/>
    </row>
    <row customHeight="1" ht="18">
      <c r="A89" s="845"/>
      <c r="B89" s="899">
        <v>72</v>
      </c>
      <c r="C89" s="843" t="s">
        <v>2209</v>
      </c>
      <c r="D89" s="967" t="s">
        <v>2206</v>
      </c>
      <c r="E89" s="843" t="s">
        <v>2206</v>
      </c>
      <c r="F89" s="843" t="s">
        <v>2172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679</v>
      </c>
      <c r="U89" s="843" t="s">
        <v>679</v>
      </c>
      <c r="V89" s="843" t="s">
        <v>679</v>
      </c>
      <c r="W89" s="843" t="s">
        <v>679</v>
      </c>
      <c r="X89" s="843"/>
      <c r="Y89" s="1000"/>
      <c r="Z89" s="846"/>
      <c r="AA89" s="849"/>
      <c r="AB89" s="846"/>
      <c r="AC89" s="846"/>
      <c r="AD89" s="846"/>
    </row>
    <row customHeight="1" ht="27">
      <c r="A90" s="845"/>
      <c r="B90" s="899">
        <v>73</v>
      </c>
      <c r="C90" s="843" t="s">
        <v>2210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2208</v>
      </c>
      <c r="E91" s="843" t="s">
        <v>2208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2211</v>
      </c>
      <c r="V91" s="843" t="s">
        <v>2211</v>
      </c>
      <c r="W91" s="843"/>
      <c r="X91" s="843"/>
      <c r="Y91" s="1000"/>
      <c r="Z91" s="846"/>
      <c r="AA91" s="849"/>
      <c r="AB91" s="846"/>
      <c r="AC91" s="846"/>
      <c r="AD91" s="846"/>
    </row>
    <row customHeight="1" ht="27">
      <c r="A92" s="845"/>
      <c r="B92" s="899">
        <v>75</v>
      </c>
      <c r="C92" s="843"/>
      <c r="D92" s="967" t="s">
        <v>2209</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2212</v>
      </c>
      <c r="V92" s="843"/>
      <c r="W92" s="843"/>
      <c r="X92" s="843"/>
      <c r="Y92" s="1000"/>
      <c r="Z92" s="846"/>
      <c r="AA92" s="849" t="s">
        <v>2213</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2119</v>
      </c>
      <c r="Q93" s="957"/>
      <c r="R93" s="957"/>
      <c r="S93" s="957"/>
      <c r="T93" s="843"/>
      <c r="U93" s="843" t="s">
        <v>2214</v>
      </c>
      <c r="V93" s="843"/>
      <c r="W93" s="843"/>
      <c r="X93" s="843"/>
      <c r="Y93" s="1000"/>
      <c r="Z93" s="846"/>
      <c r="AA93" s="849" t="s">
        <v>2215</v>
      </c>
      <c r="AB93" s="846"/>
      <c r="AC93" s="846"/>
      <c r="AD93" s="846"/>
    </row>
    <row customHeight="1" ht="45">
      <c r="A94" s="845"/>
      <c r="B94" s="899">
        <v>77</v>
      </c>
      <c r="C94" s="843"/>
      <c r="D94" s="967" t="s">
        <v>2210</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1474</v>
      </c>
      <c r="Q94" s="957"/>
      <c r="R94" s="957"/>
      <c r="S94" s="957"/>
      <c r="T94" s="843"/>
      <c r="U94" s="843" t="s">
        <v>2216</v>
      </c>
      <c r="V94" s="843"/>
      <c r="W94" s="843"/>
      <c r="X94" s="843"/>
      <c r="Y94" s="1000"/>
      <c r="Z94" s="846"/>
      <c r="AA94" s="849" t="s">
        <v>2217</v>
      </c>
      <c r="AB94" s="846"/>
      <c r="AC94" s="846"/>
      <c r="AD94" s="846"/>
    </row>
    <row customHeight="1" ht="99">
      <c r="A95" s="845"/>
      <c r="B95" s="899">
        <v>78</v>
      </c>
      <c r="C95" s="843" t="s">
        <v>2218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1474</v>
      </c>
      <c r="P95" s="957"/>
      <c r="Q95" s="957"/>
      <c r="R95" s="957"/>
      <c r="S95" s="957"/>
      <c r="T95" s="843" t="s">
        <v>2219</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1480</v>
      </c>
      <c r="P96" s="957"/>
      <c r="Q96" s="957"/>
      <c r="R96" s="957"/>
      <c r="S96" s="957"/>
      <c r="T96" s="843" t="s">
        <v>2220</v>
      </c>
      <c r="U96" s="843"/>
      <c r="V96" s="843"/>
      <c r="W96" s="843"/>
      <c r="X96" s="843"/>
      <c r="Y96" s="1000"/>
      <c r="Z96" s="846" t="s">
        <v>2221</v>
      </c>
      <c r="AA96" s="849"/>
      <c r="AB96" s="846"/>
      <c r="AC96" s="846"/>
      <c r="AD96" s="846"/>
    </row>
    <row customHeight="1" ht="63">
      <c r="A97" s="845"/>
      <c r="B97" s="899">
        <v>80</v>
      </c>
      <c r="C97" s="843" t="s">
        <v>2222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1492</v>
      </c>
      <c r="P97" s="957"/>
      <c r="Q97" s="957"/>
      <c r="R97" s="957"/>
      <c r="S97" s="957"/>
      <c r="T97" s="843" t="s">
        <v>2223</v>
      </c>
      <c r="U97" s="843"/>
      <c r="V97" s="843"/>
      <c r="W97" s="843"/>
      <c r="X97" s="843"/>
      <c r="Y97" s="1000"/>
      <c r="Z97" s="846" t="s">
        <v>2224</v>
      </c>
      <c r="AA97" s="849"/>
      <c r="AB97" s="846"/>
      <c r="AC97" s="846"/>
      <c r="AD97" s="846"/>
    </row>
    <row customHeight="1" ht="63">
      <c r="A98" s="845"/>
      <c r="B98" s="899">
        <v>81</v>
      </c>
      <c r="C98" s="843" t="s">
        <v>2225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1506</v>
      </c>
      <c r="P98" s="957"/>
      <c r="Q98" s="957"/>
      <c r="R98" s="957"/>
      <c r="S98" s="957"/>
      <c r="T98" s="843" t="s">
        <v>2226</v>
      </c>
      <c r="U98" s="843"/>
      <c r="V98" s="843"/>
      <c r="W98" s="843"/>
      <c r="X98" s="843"/>
      <c r="Y98" s="1000"/>
      <c r="Z98" s="846" t="s">
        <v>2224</v>
      </c>
      <c r="AA98" s="849"/>
      <c r="AB98" s="846"/>
      <c r="AC98" s="846"/>
      <c r="AD98" s="846"/>
    </row>
    <row customHeight="1" ht="90">
      <c r="A99" s="845"/>
      <c r="B99" s="899">
        <v>82</v>
      </c>
      <c r="C99" s="843" t="s">
        <v>2227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1518</v>
      </c>
      <c r="P99" s="957"/>
      <c r="Q99" s="957"/>
      <c r="R99" s="957"/>
      <c r="S99" s="957"/>
      <c r="T99" s="843" t="s">
        <v>2228</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2229</v>
      </c>
      <c r="P100" s="957"/>
      <c r="Q100" s="957"/>
      <c r="R100" s="957"/>
      <c r="S100" s="957"/>
      <c r="T100" s="843" t="s">
        <v>2230</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2231</v>
      </c>
      <c r="P101" s="957"/>
      <c r="Q101" s="957"/>
      <c r="R101" s="957"/>
      <c r="S101" s="957"/>
      <c r="T101" s="843" t="s">
        <v>2232</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2233</v>
      </c>
      <c r="D148" s="843" t="s">
        <v>1574</v>
      </c>
      <c r="E148" s="843" t="s">
        <v>1674</v>
      </c>
      <c r="F148" s="843" t="s">
        <v>2234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0F2EF-29CF-8138-CAB8-406F3B4CCD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2237</v>
      </c>
      <c r="M5" s="2603"/>
      <c r="N5" s="2603"/>
      <c r="O5" s="2603"/>
      <c r="P5" s="2603"/>
      <c r="Q5" s="2603"/>
      <c r="R5" s="2603"/>
      <c r="S5" s="2603"/>
      <c r="T5" s="2603"/>
      <c r="U5" s="2603"/>
      <c r="V5" s="1243"/>
      <c r="AD5" s="1155">
        <v>64</v>
      </c>
    </row>
    <row customHeight="1" ht="14.699999999999998">
      <c r="J6" s="376"/>
      <c r="K6" s="376"/>
      <c r="L6" s="2604" t="str">
        <f>IF(org=0,"Не определено",org)</f>
        <v>ООО "Водоканал"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45777.38216435185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395</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87</v>
      </c>
      <c r="M15" s="2209" t="s">
        <v>430</v>
      </c>
      <c r="N15" s="301"/>
      <c r="O15" s="2274" t="s">
        <v>2238</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414</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2240</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2241</v>
      </c>
      <c r="N35" s="2285"/>
      <c r="O35" s="2285"/>
      <c r="P35" s="2285"/>
      <c r="Q35" s="2285"/>
      <c r="R35" s="2285"/>
      <c r="S35" s="2285"/>
      <c r="T35" s="2285"/>
      <c r="U35" s="2285"/>
      <c r="V35" s="2285"/>
      <c r="W35" s="2285"/>
      <c r="X35" s="2285"/>
      <c r="AD35" s="1155">
        <v>27</v>
      </c>
    </row>
    <row customHeight="1" ht="109.19999999999999">
      <c r="H36" s="537"/>
      <c r="I36" s="1303"/>
      <c r="M36" s="2285" t="s">
        <v>2242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450D8-0798-FEE1-92C8-CA1F33285F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F689B-4888-C2B8-F695-5A8B1557D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E1DB8-C9FD-E228-6768-A313C7AC40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74C58-077E-8CBB-56A8-8BD6284CF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E66B9-A8B8-8222-7485-E5C2C5222C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3FD8-2138-D919-3DB8-B4BC8A866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E8178-2FF8-29EC-DF18-4C2CCEC0E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644D8-A1BD-7419-E7CA-922634EC92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C24FD-710B-BB48-E429-348C6477473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2243</v>
      </c>
      <c r="B1" s="2616" t="s">
        <v>2244</v>
      </c>
      <c r="C1" s="2617" t="s">
        <v>2245</v>
      </c>
      <c r="D1" s="2618"/>
      <c r="E1" s="836" t="s">
        <v>2246</v>
      </c>
    </row>
    <row customHeight="1" ht="11.25">
      <c r="A2" s="2619"/>
      <c r="B2" s="765" t="s">
        <v>26</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2010</v>
      </c>
      <c r="D5" s="2625" t="s">
        <v>2247</v>
      </c>
      <c r="E5" s="836"/>
    </row>
    <row s="1850" customFormat="1" customHeight="1" ht="11.25">
      <c r="A6" s="2626"/>
      <c r="B6" s="766" t="s">
        <v>1676</v>
      </c>
      <c r="C6" s="753"/>
      <c r="D6" s="764"/>
      <c r="E6" s="836"/>
    </row>
    <row customHeight="1" ht="11.25">
      <c r="A7" s="2627"/>
      <c r="B7" s="766" t="s">
        <v>1683</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00BF8-BDC1-80F8-9321-452E87CF1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1D6D9-1868-19C8-BF61-09AD9B8E2D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F1101-8108-6EF8-91D3-A43F3BD4E123}" mc:Ignorable="x14ac xr xr2 xr3">
  <sheetPr>
    <tabColor rgb="FFFFCC99"/>
  </sheetPr>
  <dimension ref="A1:I49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2248</v>
      </c>
      <c r="B1" s="68" t="s">
        <v>2249</v>
      </c>
      <c r="C1" s="68" t="s">
        <v>2250</v>
      </c>
      <c r="D1" s="68" t="s">
        <v>2251</v>
      </c>
      <c r="E1" s="68" t="s">
        <v>2252</v>
      </c>
      <c r="F1" s="68" t="s">
        <v>2253</v>
      </c>
      <c r="G1" s="68" t="s">
        <v>2254</v>
      </c>
      <c r="H1" s="68" t="s">
        <v>2255</v>
      </c>
      <c r="I1" s="68" t="s">
        <v>2256</v>
      </c>
    </row>
    <row customHeight="1" ht="11.25">
      <c r="A2" s="1850" t="s">
        <v>2257</v>
      </c>
      <c r="B2" s="1850" t="s">
        <v>16</v>
      </c>
      <c r="C2" s="1850" t="s">
        <v>2258</v>
      </c>
      <c r="D2" s="1850" t="s">
        <v>2259</v>
      </c>
      <c r="E2" s="1850" t="s">
        <v>2260</v>
      </c>
      <c r="F2" s="1850" t="s">
        <v>2261</v>
      </c>
      <c r="G2" s="1850" t="s">
        <v>2262</v>
      </c>
      <c r="H2" s="1850" t="s">
        <v>28</v>
      </c>
      <c r="I2" s="1850" t="s">
        <v>812</v>
      </c>
    </row>
    <row customHeight="1" ht="11.25">
      <c r="A3" s="1850" t="s">
        <v>2257</v>
      </c>
      <c r="B3" s="1850" t="s">
        <v>16</v>
      </c>
      <c r="C3" s="1850" t="s">
        <v>2263</v>
      </c>
      <c r="D3" s="1850" t="s">
        <v>2264</v>
      </c>
      <c r="E3" s="1850" t="s">
        <v>2265</v>
      </c>
      <c r="F3" s="1850" t="s">
        <v>2266</v>
      </c>
      <c r="G3" s="1850" t="s">
        <v>28</v>
      </c>
      <c r="H3" s="1850" t="s">
        <v>28</v>
      </c>
      <c r="I3" s="1850" t="s">
        <v>812</v>
      </c>
    </row>
    <row customHeight="1" ht="11.25">
      <c r="A4" s="1850" t="s">
        <v>2257</v>
      </c>
      <c r="B4" s="1850" t="s">
        <v>16</v>
      </c>
      <c r="C4" s="1850" t="s">
        <v>2267</v>
      </c>
      <c r="D4" s="1850" t="s">
        <v>2268</v>
      </c>
      <c r="E4" s="1850" t="s">
        <v>2269</v>
      </c>
      <c r="F4" s="1850" t="s">
        <v>2270</v>
      </c>
      <c r="G4" s="1850" t="s">
        <v>2271</v>
      </c>
      <c r="H4" s="1850" t="s">
        <v>28</v>
      </c>
      <c r="I4" s="1850" t="s">
        <v>812</v>
      </c>
    </row>
    <row customHeight="1" ht="11.25">
      <c r="A5" s="1850" t="s">
        <v>2257</v>
      </c>
      <c r="B5" s="1850" t="s">
        <v>16</v>
      </c>
      <c r="C5" s="1850" t="s">
        <v>2272</v>
      </c>
      <c r="D5" s="1850" t="s">
        <v>2268</v>
      </c>
      <c r="E5" s="1850" t="s">
        <v>2269</v>
      </c>
      <c r="F5" s="1850" t="s">
        <v>2273</v>
      </c>
      <c r="G5" s="1850" t="s">
        <v>2271</v>
      </c>
      <c r="H5" s="1850" t="s">
        <v>28</v>
      </c>
      <c r="I5" s="1850" t="s">
        <v>812</v>
      </c>
    </row>
    <row customHeight="1" ht="11.25">
      <c r="A6" s="1850" t="s">
        <v>2257</v>
      </c>
      <c r="B6" s="1850" t="s">
        <v>16</v>
      </c>
      <c r="C6" s="1850" t="s">
        <v>2274</v>
      </c>
      <c r="D6" s="1850" t="s">
        <v>2275</v>
      </c>
      <c r="E6" s="1850" t="s">
        <v>2269</v>
      </c>
      <c r="F6" s="1850" t="s">
        <v>2276</v>
      </c>
      <c r="G6" s="1850" t="s">
        <v>28</v>
      </c>
      <c r="H6" s="1850" t="s">
        <v>28</v>
      </c>
      <c r="I6" s="1850" t="s">
        <v>812</v>
      </c>
    </row>
    <row customHeight="1" ht="11.25">
      <c r="A7" s="1850" t="s">
        <v>2257</v>
      </c>
      <c r="B7" s="1850" t="s">
        <v>16</v>
      </c>
      <c r="C7" s="1850" t="s">
        <v>2277</v>
      </c>
      <c r="D7" s="1850" t="s">
        <v>2278</v>
      </c>
      <c r="E7" s="1850" t="s">
        <v>2269</v>
      </c>
      <c r="F7" s="1850" t="s">
        <v>2279</v>
      </c>
      <c r="G7" s="1850" t="s">
        <v>28</v>
      </c>
      <c r="H7" s="1850" t="s">
        <v>28</v>
      </c>
      <c r="I7" s="1850" t="s">
        <v>812</v>
      </c>
    </row>
    <row customHeight="1" ht="11.25">
      <c r="A8" s="1850" t="s">
        <v>2257</v>
      </c>
      <c r="B8" s="1850" t="s">
        <v>16</v>
      </c>
      <c r="C8" s="1850" t="s">
        <v>2280</v>
      </c>
      <c r="D8" s="1850" t="s">
        <v>2281</v>
      </c>
      <c r="E8" s="1850" t="s">
        <v>2269</v>
      </c>
      <c r="F8" s="1850" t="s">
        <v>2282</v>
      </c>
      <c r="G8" s="1850" t="s">
        <v>28</v>
      </c>
      <c r="H8" s="1850" t="s">
        <v>28</v>
      </c>
      <c r="I8" s="1850" t="s">
        <v>812</v>
      </c>
    </row>
    <row customHeight="1" ht="11.25">
      <c r="A9" s="1850" t="s">
        <v>2257</v>
      </c>
      <c r="B9" s="1850" t="s">
        <v>16</v>
      </c>
      <c r="C9" s="1850" t="s">
        <v>2283</v>
      </c>
      <c r="D9" s="1850" t="s">
        <v>2284</v>
      </c>
      <c r="E9" s="1850" t="s">
        <v>2269</v>
      </c>
      <c r="F9" s="1850" t="s">
        <v>2285</v>
      </c>
      <c r="G9" s="1850" t="s">
        <v>28</v>
      </c>
      <c r="H9" s="1850" t="s">
        <v>28</v>
      </c>
      <c r="I9" s="1850" t="s">
        <v>812</v>
      </c>
    </row>
    <row customHeight="1" ht="11.25">
      <c r="A10" s="1850" t="s">
        <v>2257</v>
      </c>
      <c r="B10" s="1850" t="s">
        <v>16</v>
      </c>
      <c r="C10" s="1850" t="s">
        <v>2286</v>
      </c>
      <c r="D10" s="1850" t="s">
        <v>2287</v>
      </c>
      <c r="E10" s="1850" t="s">
        <v>2269</v>
      </c>
      <c r="F10" s="1850" t="s">
        <v>2288</v>
      </c>
      <c r="G10" s="1850" t="s">
        <v>28</v>
      </c>
      <c r="H10" s="1850" t="s">
        <v>28</v>
      </c>
      <c r="I10" s="1850" t="s">
        <v>812</v>
      </c>
    </row>
    <row customHeight="1" ht="11.25">
      <c r="A11" s="1850" t="s">
        <v>2257</v>
      </c>
      <c r="B11" s="1850" t="s">
        <v>16</v>
      </c>
      <c r="C11" s="1850" t="s">
        <v>2289</v>
      </c>
      <c r="D11" s="1850" t="s">
        <v>2290</v>
      </c>
      <c r="E11" s="1850" t="s">
        <v>2269</v>
      </c>
      <c r="F11" s="1850" t="s">
        <v>2291</v>
      </c>
      <c r="G11" s="1850" t="s">
        <v>28</v>
      </c>
      <c r="H11" s="1850" t="s">
        <v>28</v>
      </c>
      <c r="I11" s="1850" t="s">
        <v>812</v>
      </c>
    </row>
    <row customHeight="1" ht="11.25">
      <c r="A12" s="1850" t="s">
        <v>2257</v>
      </c>
      <c r="B12" s="1850" t="s">
        <v>16</v>
      </c>
      <c r="C12" s="1850" t="s">
        <v>2292</v>
      </c>
      <c r="D12" s="1850" t="s">
        <v>2293</v>
      </c>
      <c r="E12" s="1850" t="s">
        <v>2269</v>
      </c>
      <c r="F12" s="1850" t="s">
        <v>2294</v>
      </c>
      <c r="G12" s="1850" t="s">
        <v>28</v>
      </c>
      <c r="H12" s="1850" t="s">
        <v>28</v>
      </c>
      <c r="I12" s="1850" t="s">
        <v>812</v>
      </c>
    </row>
    <row customHeight="1" ht="11.25">
      <c r="A13" s="1850" t="s">
        <v>2257</v>
      </c>
      <c r="B13" s="1850" t="s">
        <v>16</v>
      </c>
      <c r="C13" s="1850" t="s">
        <v>2295</v>
      </c>
      <c r="D13" s="1850" t="s">
        <v>2296</v>
      </c>
      <c r="E13" s="1850" t="s">
        <v>2269</v>
      </c>
      <c r="F13" s="1850" t="s">
        <v>2297</v>
      </c>
      <c r="G13" s="1850" t="s">
        <v>28</v>
      </c>
      <c r="H13" s="1850" t="s">
        <v>28</v>
      </c>
      <c r="I13" s="1850" t="s">
        <v>812</v>
      </c>
    </row>
    <row customHeight="1" ht="11.25">
      <c r="A14" s="1850" t="s">
        <v>2257</v>
      </c>
      <c r="B14" s="1850" t="s">
        <v>16</v>
      </c>
      <c r="C14" s="1850" t="s">
        <v>2298</v>
      </c>
      <c r="D14" s="1850" t="s">
        <v>2299</v>
      </c>
      <c r="E14" s="1850" t="s">
        <v>2269</v>
      </c>
      <c r="F14" s="1850" t="s">
        <v>2300</v>
      </c>
      <c r="G14" s="1850" t="s">
        <v>28</v>
      </c>
      <c r="H14" s="1850" t="s">
        <v>28</v>
      </c>
      <c r="I14" s="1850" t="s">
        <v>812</v>
      </c>
    </row>
    <row customHeight="1" ht="11.25">
      <c r="A15" s="1850" t="s">
        <v>2257</v>
      </c>
      <c r="B15" s="1850" t="s">
        <v>16</v>
      </c>
      <c r="C15" s="1850" t="s">
        <v>2301</v>
      </c>
      <c r="D15" s="1850" t="s">
        <v>2302</v>
      </c>
      <c r="E15" s="1850" t="s">
        <v>2303</v>
      </c>
      <c r="F15" s="1850" t="s">
        <v>2266</v>
      </c>
      <c r="G15" s="1850" t="s">
        <v>28</v>
      </c>
      <c r="H15" s="1850" t="s">
        <v>28</v>
      </c>
      <c r="I15" s="1850" t="s">
        <v>812</v>
      </c>
    </row>
    <row customHeight="1" ht="11.25">
      <c r="A16" s="1850" t="s">
        <v>2257</v>
      </c>
      <c r="B16" s="1850" t="s">
        <v>16</v>
      </c>
      <c r="C16" s="1850" t="s">
        <v>2304</v>
      </c>
      <c r="D16" s="1850" t="s">
        <v>2305</v>
      </c>
      <c r="E16" s="1850" t="s">
        <v>2306</v>
      </c>
      <c r="F16" s="1850" t="s">
        <v>2307</v>
      </c>
      <c r="G16" s="1850" t="s">
        <v>2308</v>
      </c>
      <c r="H16" s="1850" t="s">
        <v>28</v>
      </c>
      <c r="I16" s="1850" t="s">
        <v>812</v>
      </c>
    </row>
    <row customHeight="1" ht="11.25">
      <c r="A17" s="1850" t="s">
        <v>2257</v>
      </c>
      <c r="B17" s="1850" t="s">
        <v>16</v>
      </c>
      <c r="C17" s="1850" t="s">
        <v>2309</v>
      </c>
      <c r="D17" s="1850" t="s">
        <v>2310</v>
      </c>
      <c r="E17" s="1850" t="s">
        <v>2311</v>
      </c>
      <c r="F17" s="1850" t="s">
        <v>2307</v>
      </c>
      <c r="G17" s="1850" t="s">
        <v>2312</v>
      </c>
      <c r="H17" s="1850" t="s">
        <v>28</v>
      </c>
      <c r="I17" s="1850" t="s">
        <v>812</v>
      </c>
    </row>
    <row customHeight="1" ht="11.25">
      <c r="A18" s="1850" t="s">
        <v>2257</v>
      </c>
      <c r="B18" s="1850" t="s">
        <v>16</v>
      </c>
      <c r="C18" s="1850" t="s">
        <v>2313</v>
      </c>
      <c r="D18" s="1850" t="s">
        <v>2314</v>
      </c>
      <c r="E18" s="1850" t="s">
        <v>2315</v>
      </c>
      <c r="F18" s="1850" t="s">
        <v>2316</v>
      </c>
      <c r="G18" s="1850" t="s">
        <v>28</v>
      </c>
      <c r="H18" s="1850" t="s">
        <v>28</v>
      </c>
      <c r="I18" s="1850" t="s">
        <v>812</v>
      </c>
    </row>
    <row customHeight="1" ht="11.25">
      <c r="A19" s="1850" t="s">
        <v>2257</v>
      </c>
      <c r="B19" s="1850" t="s">
        <v>16</v>
      </c>
      <c r="C19" s="1850" t="s">
        <v>2317</v>
      </c>
      <c r="D19" s="1850" t="s">
        <v>2318</v>
      </c>
      <c r="E19" s="1850" t="s">
        <v>2319</v>
      </c>
      <c r="F19" s="1850" t="s">
        <v>2320</v>
      </c>
      <c r="G19" s="1850" t="s">
        <v>28</v>
      </c>
      <c r="H19" s="1850" t="s">
        <v>28</v>
      </c>
      <c r="I19" s="1850" t="s">
        <v>812</v>
      </c>
    </row>
    <row customHeight="1" ht="11.25">
      <c r="A20" s="1850" t="s">
        <v>2257</v>
      </c>
      <c r="B20" s="1850" t="s">
        <v>16</v>
      </c>
      <c r="C20" s="1850" t="s">
        <v>2321</v>
      </c>
      <c r="D20" s="1850" t="s">
        <v>2322</v>
      </c>
      <c r="E20" s="1850" t="s">
        <v>2323</v>
      </c>
      <c r="F20" s="1850" t="s">
        <v>2307</v>
      </c>
      <c r="G20" s="1850" t="s">
        <v>28</v>
      </c>
      <c r="H20" s="1850" t="s">
        <v>28</v>
      </c>
      <c r="I20" s="1850" t="s">
        <v>812</v>
      </c>
    </row>
    <row customHeight="1" ht="11.25">
      <c r="A21" s="1850" t="s">
        <v>2257</v>
      </c>
      <c r="B21" s="1850" t="s">
        <v>16</v>
      </c>
      <c r="C21" s="1850" t="s">
        <v>2324</v>
      </c>
      <c r="D21" s="1850" t="s">
        <v>2325</v>
      </c>
      <c r="E21" s="1850" t="s">
        <v>2326</v>
      </c>
      <c r="F21" s="1850" t="s">
        <v>2270</v>
      </c>
      <c r="G21" s="1850" t="s">
        <v>2327</v>
      </c>
      <c r="H21" s="1850" t="s">
        <v>28</v>
      </c>
      <c r="I21" s="1850" t="s">
        <v>812</v>
      </c>
    </row>
    <row customHeight="1" ht="11.25">
      <c r="A22" s="1850" t="s">
        <v>2257</v>
      </c>
      <c r="B22" s="1850" t="s">
        <v>16</v>
      </c>
      <c r="C22" s="1850" t="s">
        <v>2328</v>
      </c>
      <c r="D22" s="1850" t="s">
        <v>2329</v>
      </c>
      <c r="E22" s="1850" t="s">
        <v>2319</v>
      </c>
      <c r="F22" s="1850" t="s">
        <v>2330</v>
      </c>
      <c r="G22" s="1850" t="s">
        <v>28</v>
      </c>
      <c r="H22" s="1850" t="s">
        <v>28</v>
      </c>
      <c r="I22" s="1850" t="s">
        <v>812</v>
      </c>
    </row>
    <row customHeight="1" ht="11.25">
      <c r="A23" s="1850" t="s">
        <v>2257</v>
      </c>
      <c r="B23" s="1850" t="s">
        <v>16</v>
      </c>
      <c r="C23" s="1850" t="s">
        <v>2331</v>
      </c>
      <c r="D23" s="1850" t="s">
        <v>2332</v>
      </c>
      <c r="E23" s="1850" t="s">
        <v>2333</v>
      </c>
      <c r="F23" s="1850" t="s">
        <v>2334</v>
      </c>
      <c r="G23" s="1850" t="s">
        <v>28</v>
      </c>
      <c r="H23" s="1850" t="s">
        <v>28</v>
      </c>
      <c r="I23" s="1850" t="s">
        <v>812</v>
      </c>
    </row>
    <row customHeight="1" ht="11.25">
      <c r="A24" s="1850" t="s">
        <v>2257</v>
      </c>
      <c r="B24" s="1850" t="s">
        <v>16</v>
      </c>
      <c r="C24" s="1850" t="s">
        <v>2335</v>
      </c>
      <c r="D24" s="1850" t="s">
        <v>2336</v>
      </c>
      <c r="E24" s="1850" t="s">
        <v>2337</v>
      </c>
      <c r="F24" s="1850" t="s">
        <v>2338</v>
      </c>
      <c r="G24" s="1850" t="s">
        <v>28</v>
      </c>
      <c r="H24" s="1850" t="s">
        <v>28</v>
      </c>
      <c r="I24" s="1850" t="s">
        <v>812</v>
      </c>
    </row>
    <row customHeight="1" ht="11.25">
      <c r="A25" s="1850" t="s">
        <v>2257</v>
      </c>
      <c r="B25" s="1850" t="s">
        <v>16</v>
      </c>
      <c r="C25" s="1850" t="s">
        <v>2339</v>
      </c>
      <c r="D25" s="1850" t="s">
        <v>2340</v>
      </c>
      <c r="E25" s="1850" t="s">
        <v>2341</v>
      </c>
      <c r="F25" s="1850" t="s">
        <v>2342</v>
      </c>
      <c r="G25" s="1850" t="s">
        <v>28</v>
      </c>
      <c r="H25" s="1850" t="s">
        <v>28</v>
      </c>
      <c r="I25" s="1850" t="s">
        <v>812</v>
      </c>
    </row>
    <row customHeight="1" ht="11.25">
      <c r="A26" s="1850" t="s">
        <v>2257</v>
      </c>
      <c r="B26" s="1850" t="s">
        <v>16</v>
      </c>
      <c r="C26" s="1850" t="s">
        <v>2343</v>
      </c>
      <c r="D26" s="1850" t="s">
        <v>2344</v>
      </c>
      <c r="E26" s="1850" t="s">
        <v>2345</v>
      </c>
      <c r="F26" s="1850" t="s">
        <v>2346</v>
      </c>
      <c r="G26" s="1850" t="s">
        <v>28</v>
      </c>
      <c r="H26" s="1850" t="s">
        <v>28</v>
      </c>
      <c r="I26" s="1850" t="s">
        <v>812</v>
      </c>
    </row>
    <row customHeight="1" ht="11.25">
      <c r="A27" s="1850" t="s">
        <v>2257</v>
      </c>
      <c r="B27" s="1850" t="s">
        <v>16</v>
      </c>
      <c r="C27" s="1850" t="s">
        <v>2347</v>
      </c>
      <c r="D27" s="1850" t="s">
        <v>2348</v>
      </c>
      <c r="E27" s="1850" t="s">
        <v>2341</v>
      </c>
      <c r="F27" s="1850" t="s">
        <v>2349</v>
      </c>
      <c r="G27" s="1850" t="s">
        <v>28</v>
      </c>
      <c r="H27" s="1850" t="s">
        <v>28</v>
      </c>
      <c r="I27" s="1850" t="s">
        <v>812</v>
      </c>
    </row>
    <row customHeight="1" ht="11.25">
      <c r="A28" s="1850" t="s">
        <v>2257</v>
      </c>
      <c r="B28" s="1850" t="s">
        <v>16</v>
      </c>
      <c r="C28" s="1850" t="s">
        <v>2350</v>
      </c>
      <c r="D28" s="1850" t="s">
        <v>2351</v>
      </c>
      <c r="E28" s="1850" t="s">
        <v>2352</v>
      </c>
      <c r="F28" s="1850" t="s">
        <v>2270</v>
      </c>
      <c r="G28" s="1850" t="s">
        <v>2353</v>
      </c>
      <c r="H28" s="1850" t="s">
        <v>28</v>
      </c>
      <c r="I28" s="1850" t="s">
        <v>812</v>
      </c>
    </row>
    <row customHeight="1" ht="11.25">
      <c r="A29" s="1850" t="s">
        <v>2257</v>
      </c>
      <c r="B29" s="1850" t="s">
        <v>16</v>
      </c>
      <c r="C29" s="1850" t="s">
        <v>28</v>
      </c>
      <c r="D29" s="1850" t="s">
        <v>2354</v>
      </c>
      <c r="E29" s="1850" t="s">
        <v>2355</v>
      </c>
      <c r="F29" s="1850" t="s">
        <v>2270</v>
      </c>
      <c r="G29" s="1850" t="s">
        <v>28</v>
      </c>
      <c r="H29" s="1850" t="s">
        <v>28</v>
      </c>
      <c r="I29" s="1850" t="s">
        <v>812</v>
      </c>
    </row>
    <row customHeight="1" ht="11.25">
      <c r="A30" s="1850" t="s">
        <v>2257</v>
      </c>
      <c r="B30" s="1850" t="s">
        <v>16</v>
      </c>
      <c r="C30" s="1850" t="s">
        <v>2356</v>
      </c>
      <c r="D30" s="1850" t="s">
        <v>2357</v>
      </c>
      <c r="E30" s="1850" t="s">
        <v>2358</v>
      </c>
      <c r="F30" s="1850" t="s">
        <v>2359</v>
      </c>
      <c r="G30" s="1850" t="s">
        <v>2360</v>
      </c>
      <c r="H30" s="1850" t="s">
        <v>28</v>
      </c>
      <c r="I30" s="1850" t="s">
        <v>812</v>
      </c>
    </row>
    <row customHeight="1" ht="11.25">
      <c r="A31" s="1850" t="s">
        <v>2257</v>
      </c>
      <c r="B31" s="1850" t="s">
        <v>16</v>
      </c>
      <c r="C31" s="1850" t="s">
        <v>2361</v>
      </c>
      <c r="D31" s="1850" t="s">
        <v>2362</v>
      </c>
      <c r="E31" s="1850" t="s">
        <v>2363</v>
      </c>
      <c r="F31" s="1850" t="s">
        <v>2364</v>
      </c>
      <c r="G31" s="1850" t="s">
        <v>28</v>
      </c>
      <c r="H31" s="1850" t="s">
        <v>28</v>
      </c>
      <c r="I31" s="1850" t="s">
        <v>812</v>
      </c>
    </row>
    <row customHeight="1" ht="11.25">
      <c r="A32" s="1850" t="s">
        <v>2257</v>
      </c>
      <c r="B32" s="1850" t="s">
        <v>16</v>
      </c>
      <c r="C32" s="1850" t="s">
        <v>2365</v>
      </c>
      <c r="D32" s="1850" t="s">
        <v>2366</v>
      </c>
      <c r="E32" s="1850" t="s">
        <v>2367</v>
      </c>
      <c r="F32" s="1850" t="s">
        <v>2368</v>
      </c>
      <c r="G32" s="1850" t="s">
        <v>2369</v>
      </c>
      <c r="H32" s="1850" t="s">
        <v>28</v>
      </c>
      <c r="I32" s="1850" t="s">
        <v>812</v>
      </c>
    </row>
    <row customHeight="1" ht="11.25">
      <c r="A33" s="1850" t="s">
        <v>2257</v>
      </c>
      <c r="B33" s="1850" t="s">
        <v>16</v>
      </c>
      <c r="C33" s="1850" t="s">
        <v>2370</v>
      </c>
      <c r="D33" s="1850" t="s">
        <v>2371</v>
      </c>
      <c r="E33" s="1850" t="s">
        <v>2372</v>
      </c>
      <c r="F33" s="1850" t="s">
        <v>2373</v>
      </c>
      <c r="G33" s="1850" t="s">
        <v>28</v>
      </c>
      <c r="H33" s="1850" t="s">
        <v>28</v>
      </c>
      <c r="I33" s="1850" t="s">
        <v>812</v>
      </c>
    </row>
    <row customHeight="1" ht="11.25">
      <c r="A34" s="1850" t="s">
        <v>2257</v>
      </c>
      <c r="B34" s="1850" t="s">
        <v>16</v>
      </c>
      <c r="C34" s="1850" t="s">
        <v>2374</v>
      </c>
      <c r="D34" s="1850" t="s">
        <v>2375</v>
      </c>
      <c r="E34" s="1850" t="s">
        <v>2376</v>
      </c>
      <c r="F34" s="1850" t="s">
        <v>2377</v>
      </c>
      <c r="G34" s="1850" t="s">
        <v>2378</v>
      </c>
      <c r="H34" s="1850" t="s">
        <v>28</v>
      </c>
      <c r="I34" s="1850" t="s">
        <v>812</v>
      </c>
    </row>
    <row customHeight="1" ht="11.25">
      <c r="A35" s="1850" t="s">
        <v>2257</v>
      </c>
      <c r="B35" s="1850" t="s">
        <v>16</v>
      </c>
      <c r="C35" s="1850" t="s">
        <v>2379</v>
      </c>
      <c r="D35" s="1850" t="s">
        <v>2380</v>
      </c>
      <c r="E35" s="1850" t="s">
        <v>2381</v>
      </c>
      <c r="F35" s="1850" t="s">
        <v>2316</v>
      </c>
      <c r="G35" s="1850" t="s">
        <v>28</v>
      </c>
      <c r="H35" s="1850" t="s">
        <v>28</v>
      </c>
      <c r="I35" s="1850" t="s">
        <v>812</v>
      </c>
    </row>
    <row customHeight="1" ht="11.25">
      <c r="A36" s="1850" t="s">
        <v>2257</v>
      </c>
      <c r="B36" s="1850" t="s">
        <v>16</v>
      </c>
      <c r="C36" s="1850" t="s">
        <v>2382</v>
      </c>
      <c r="D36" s="1850" t="s">
        <v>2380</v>
      </c>
      <c r="E36" s="1850" t="s">
        <v>2383</v>
      </c>
      <c r="F36" s="1850" t="s">
        <v>2338</v>
      </c>
      <c r="G36" s="1850" t="s">
        <v>2384</v>
      </c>
      <c r="H36" s="1850" t="s">
        <v>28</v>
      </c>
      <c r="I36" s="1850" t="s">
        <v>812</v>
      </c>
    </row>
    <row customHeight="1" ht="11.25">
      <c r="A37" s="1850" t="s">
        <v>2257</v>
      </c>
      <c r="B37" s="1850" t="s">
        <v>16</v>
      </c>
      <c r="C37" s="1850" t="s">
        <v>2385</v>
      </c>
      <c r="D37" s="1850" t="s">
        <v>2386</v>
      </c>
      <c r="E37" s="1850" t="s">
        <v>2387</v>
      </c>
      <c r="F37" s="1850" t="s">
        <v>2388</v>
      </c>
      <c r="G37" s="1850" t="s">
        <v>28</v>
      </c>
      <c r="H37" s="1850" t="s">
        <v>28</v>
      </c>
      <c r="I37" s="1850" t="s">
        <v>812</v>
      </c>
    </row>
    <row customHeight="1" ht="11.25">
      <c r="A38" s="1850" t="s">
        <v>2257</v>
      </c>
      <c r="B38" s="1850" t="s">
        <v>16</v>
      </c>
      <c r="C38" s="1850" t="s">
        <v>2389</v>
      </c>
      <c r="D38" s="1850" t="s">
        <v>2390</v>
      </c>
      <c r="E38" s="1850" t="s">
        <v>2391</v>
      </c>
      <c r="F38" s="1850" t="s">
        <v>2334</v>
      </c>
      <c r="G38" s="1850" t="s">
        <v>2392</v>
      </c>
      <c r="H38" s="1850" t="s">
        <v>28</v>
      </c>
      <c r="I38" s="1850" t="s">
        <v>812</v>
      </c>
    </row>
    <row customHeight="1" ht="11.25">
      <c r="A39" s="1850" t="s">
        <v>2257</v>
      </c>
      <c r="B39" s="1850" t="s">
        <v>16</v>
      </c>
      <c r="C39" s="1850" t="s">
        <v>2393</v>
      </c>
      <c r="D39" s="1850" t="s">
        <v>2394</v>
      </c>
      <c r="E39" s="1850" t="s">
        <v>2395</v>
      </c>
      <c r="F39" s="1850" t="s">
        <v>2377</v>
      </c>
      <c r="G39" s="1850" t="s">
        <v>28</v>
      </c>
      <c r="H39" s="1850" t="s">
        <v>28</v>
      </c>
      <c r="I39" s="1850" t="s">
        <v>812</v>
      </c>
    </row>
    <row customHeight="1" ht="11.25">
      <c r="A40" s="1850" t="s">
        <v>2257</v>
      </c>
      <c r="B40" s="1850" t="s">
        <v>16</v>
      </c>
      <c r="C40" s="1850" t="s">
        <v>2396</v>
      </c>
      <c r="D40" s="1850" t="s">
        <v>2397</v>
      </c>
      <c r="E40" s="1850" t="s">
        <v>2398</v>
      </c>
      <c r="F40" s="1850" t="s">
        <v>2399</v>
      </c>
      <c r="G40" s="1850" t="s">
        <v>28</v>
      </c>
      <c r="H40" s="1850" t="s">
        <v>28</v>
      </c>
      <c r="I40" s="1850" t="s">
        <v>812</v>
      </c>
    </row>
    <row customHeight="1" ht="11.25">
      <c r="A41" s="1850" t="s">
        <v>2257</v>
      </c>
      <c r="B41" s="1850" t="s">
        <v>16</v>
      </c>
      <c r="C41" s="1850" t="s">
        <v>2400</v>
      </c>
      <c r="D41" s="1850" t="s">
        <v>2401</v>
      </c>
      <c r="E41" s="1850" t="s">
        <v>2402</v>
      </c>
      <c r="F41" s="1850" t="s">
        <v>2359</v>
      </c>
      <c r="G41" s="1850" t="s">
        <v>28</v>
      </c>
      <c r="H41" s="1850" t="s">
        <v>28</v>
      </c>
      <c r="I41" s="1850" t="s">
        <v>812</v>
      </c>
    </row>
    <row customHeight="1" ht="11.25">
      <c r="A42" s="1850" t="s">
        <v>2257</v>
      </c>
      <c r="B42" s="1850" t="s">
        <v>16</v>
      </c>
      <c r="C42" s="1850" t="s">
        <v>2403</v>
      </c>
      <c r="D42" s="1850" t="s">
        <v>2404</v>
      </c>
      <c r="E42" s="1850" t="s">
        <v>2405</v>
      </c>
      <c r="F42" s="1850" t="s">
        <v>2406</v>
      </c>
      <c r="G42" s="1850" t="s">
        <v>28</v>
      </c>
      <c r="H42" s="1850" t="s">
        <v>28</v>
      </c>
      <c r="I42" s="1850" t="s">
        <v>812</v>
      </c>
    </row>
    <row customHeight="1" ht="11.25">
      <c r="A43" s="1850" t="s">
        <v>2257</v>
      </c>
      <c r="B43" s="1850" t="s">
        <v>16</v>
      </c>
      <c r="C43" s="1850" t="s">
        <v>2407</v>
      </c>
      <c r="D43" s="1850" t="s">
        <v>2408</v>
      </c>
      <c r="E43" s="1850" t="s">
        <v>2409</v>
      </c>
      <c r="F43" s="1850" t="s">
        <v>2388</v>
      </c>
      <c r="G43" s="1850" t="s">
        <v>2410</v>
      </c>
      <c r="H43" s="1850" t="s">
        <v>28</v>
      </c>
      <c r="I43" s="1850" t="s">
        <v>812</v>
      </c>
    </row>
    <row customHeight="1" ht="11.25">
      <c r="A44" s="1850" t="s">
        <v>2257</v>
      </c>
      <c r="B44" s="1850" t="s">
        <v>16</v>
      </c>
      <c r="C44" s="1850" t="s">
        <v>2411</v>
      </c>
      <c r="D44" s="1850" t="s">
        <v>2412</v>
      </c>
      <c r="E44" s="1850" t="s">
        <v>2413</v>
      </c>
      <c r="F44" s="1850" t="s">
        <v>2414</v>
      </c>
      <c r="G44" s="1850" t="s">
        <v>28</v>
      </c>
      <c r="H44" s="1850" t="s">
        <v>28</v>
      </c>
      <c r="I44" s="1850" t="s">
        <v>812</v>
      </c>
    </row>
    <row customHeight="1" ht="11.25">
      <c r="A45" s="1850" t="s">
        <v>2257</v>
      </c>
      <c r="B45" s="1850" t="s">
        <v>16</v>
      </c>
      <c r="C45" s="1850" t="s">
        <v>2415</v>
      </c>
      <c r="D45" s="1850" t="s">
        <v>2416</v>
      </c>
      <c r="E45" s="1850" t="s">
        <v>2417</v>
      </c>
      <c r="F45" s="1850" t="s">
        <v>2414</v>
      </c>
      <c r="G45" s="1850" t="s">
        <v>2418</v>
      </c>
      <c r="H45" s="1850" t="s">
        <v>28</v>
      </c>
      <c r="I45" s="1850" t="s">
        <v>812</v>
      </c>
    </row>
    <row customHeight="1" ht="11.25">
      <c r="A46" s="1850" t="s">
        <v>2257</v>
      </c>
      <c r="B46" s="1850" t="s">
        <v>16</v>
      </c>
      <c r="C46" s="1850" t="s">
        <v>2419</v>
      </c>
      <c r="D46" s="1850" t="s">
        <v>2420</v>
      </c>
      <c r="E46" s="1850" t="s">
        <v>2421</v>
      </c>
      <c r="F46" s="1850" t="s">
        <v>2388</v>
      </c>
      <c r="G46" s="1850" t="s">
        <v>28</v>
      </c>
      <c r="H46" s="1850" t="s">
        <v>28</v>
      </c>
      <c r="I46" s="1850" t="s">
        <v>812</v>
      </c>
    </row>
    <row customHeight="1" ht="11.25">
      <c r="A47" s="1850" t="s">
        <v>2257</v>
      </c>
      <c r="B47" s="1850" t="s">
        <v>16</v>
      </c>
      <c r="C47" s="1850" t="s">
        <v>2422</v>
      </c>
      <c r="D47" s="1850" t="s">
        <v>2423</v>
      </c>
      <c r="E47" s="1850" t="s">
        <v>2424</v>
      </c>
      <c r="F47" s="1850" t="s">
        <v>2425</v>
      </c>
      <c r="G47" s="1850" t="s">
        <v>2426</v>
      </c>
      <c r="H47" s="1850" t="s">
        <v>28</v>
      </c>
      <c r="I47" s="1850" t="s">
        <v>812</v>
      </c>
    </row>
    <row customHeight="1" ht="11.25">
      <c r="A48" s="1850" t="s">
        <v>2257</v>
      </c>
      <c r="B48" s="1850" t="s">
        <v>16</v>
      </c>
      <c r="C48" s="1850" t="s">
        <v>2427</v>
      </c>
      <c r="D48" s="1850" t="s">
        <v>2428</v>
      </c>
      <c r="E48" s="1850" t="s">
        <v>2429</v>
      </c>
      <c r="F48" s="1850" t="s">
        <v>2425</v>
      </c>
      <c r="G48" s="1850" t="s">
        <v>2430</v>
      </c>
      <c r="H48" s="1850" t="s">
        <v>28</v>
      </c>
      <c r="I48" s="1850" t="s">
        <v>812</v>
      </c>
    </row>
    <row customHeight="1" ht="11.25">
      <c r="A49" s="1850" t="s">
        <v>2257</v>
      </c>
      <c r="B49" s="1850" t="s">
        <v>16</v>
      </c>
      <c r="C49" s="1850" t="s">
        <v>2431</v>
      </c>
      <c r="D49" s="1850" t="s">
        <v>2432</v>
      </c>
      <c r="E49" s="1850" t="s">
        <v>2433</v>
      </c>
      <c r="F49" s="1850" t="s">
        <v>2434</v>
      </c>
      <c r="G49" s="1850" t="s">
        <v>28</v>
      </c>
      <c r="H49" s="1850" t="s">
        <v>28</v>
      </c>
      <c r="I49" s="1850" t="s">
        <v>812</v>
      </c>
    </row>
    <row customHeight="1" ht="11.25">
      <c r="A50" s="1850" t="s">
        <v>2257</v>
      </c>
      <c r="B50" s="1850" t="s">
        <v>16</v>
      </c>
      <c r="C50" s="1850" t="s">
        <v>2435</v>
      </c>
      <c r="D50" s="1850" t="s">
        <v>2436</v>
      </c>
      <c r="E50" s="1850" t="s">
        <v>2437</v>
      </c>
      <c r="F50" s="1850" t="s">
        <v>2425</v>
      </c>
      <c r="G50" s="1850" t="s">
        <v>2438</v>
      </c>
      <c r="H50" s="1850" t="s">
        <v>28</v>
      </c>
      <c r="I50" s="1850" t="s">
        <v>812</v>
      </c>
    </row>
    <row customHeight="1" ht="11.25">
      <c r="A51" s="1850" t="s">
        <v>2257</v>
      </c>
      <c r="B51" s="1850" t="s">
        <v>16</v>
      </c>
      <c r="C51" s="1850" t="s">
        <v>2439</v>
      </c>
      <c r="D51" s="1850" t="s">
        <v>2440</v>
      </c>
      <c r="E51" s="1850" t="s">
        <v>2441</v>
      </c>
      <c r="F51" s="1850" t="s">
        <v>2414</v>
      </c>
      <c r="G51" s="1850" t="s">
        <v>2442</v>
      </c>
      <c r="H51" s="1850" t="s">
        <v>28</v>
      </c>
      <c r="I51" s="1850" t="s">
        <v>812</v>
      </c>
    </row>
    <row customHeight="1" ht="11.25">
      <c r="A52" s="1850" t="s">
        <v>2257</v>
      </c>
      <c r="B52" s="1850" t="s">
        <v>16</v>
      </c>
      <c r="C52" s="1850" t="s">
        <v>2443</v>
      </c>
      <c r="D52" s="1850" t="s">
        <v>2444</v>
      </c>
      <c r="E52" s="1850" t="s">
        <v>2445</v>
      </c>
      <c r="F52" s="1850" t="s">
        <v>2414</v>
      </c>
      <c r="G52" s="1850" t="s">
        <v>28</v>
      </c>
      <c r="H52" s="1850" t="s">
        <v>28</v>
      </c>
      <c r="I52" s="1850" t="s">
        <v>812</v>
      </c>
    </row>
    <row customHeight="1" ht="11.25">
      <c r="A53" s="1850" t="s">
        <v>2257</v>
      </c>
      <c r="B53" s="1850" t="s">
        <v>16</v>
      </c>
      <c r="C53" s="1850" t="s">
        <v>2446</v>
      </c>
      <c r="D53" s="1850" t="s">
        <v>2447</v>
      </c>
      <c r="E53" s="1850" t="s">
        <v>2448</v>
      </c>
      <c r="F53" s="1850" t="s">
        <v>2338</v>
      </c>
      <c r="G53" s="1850" t="s">
        <v>28</v>
      </c>
      <c r="H53" s="1850" t="s">
        <v>28</v>
      </c>
      <c r="I53" s="1850" t="s">
        <v>812</v>
      </c>
    </row>
    <row customHeight="1" ht="11.25">
      <c r="A54" s="1850" t="s">
        <v>2257</v>
      </c>
      <c r="B54" s="1850" t="s">
        <v>16</v>
      </c>
      <c r="C54" s="1850" t="s">
        <v>2449</v>
      </c>
      <c r="D54" s="1850" t="s">
        <v>2450</v>
      </c>
      <c r="E54" s="1850" t="s">
        <v>2451</v>
      </c>
      <c r="F54" s="1850" t="s">
        <v>2452</v>
      </c>
      <c r="G54" s="1850" t="s">
        <v>28</v>
      </c>
      <c r="H54" s="1850" t="s">
        <v>28</v>
      </c>
      <c r="I54" s="1850" t="s">
        <v>812</v>
      </c>
    </row>
    <row customHeight="1" ht="11.25">
      <c r="A55" s="1850" t="s">
        <v>2257</v>
      </c>
      <c r="B55" s="1850" t="s">
        <v>16</v>
      </c>
      <c r="C55" s="1850" t="s">
        <v>2453</v>
      </c>
      <c r="D55" s="1850" t="s">
        <v>2454</v>
      </c>
      <c r="E55" s="1850" t="s">
        <v>2455</v>
      </c>
      <c r="F55" s="1850" t="s">
        <v>2377</v>
      </c>
      <c r="G55" s="1850" t="s">
        <v>2456</v>
      </c>
      <c r="H55" s="1850" t="s">
        <v>28</v>
      </c>
      <c r="I55" s="1850" t="s">
        <v>812</v>
      </c>
    </row>
    <row customHeight="1" ht="11.25">
      <c r="A56" s="1850" t="s">
        <v>2257</v>
      </c>
      <c r="B56" s="1850" t="s">
        <v>16</v>
      </c>
      <c r="C56" s="1850" t="s">
        <v>2457</v>
      </c>
      <c r="D56" s="1850" t="s">
        <v>2458</v>
      </c>
      <c r="E56" s="1850" t="s">
        <v>2459</v>
      </c>
      <c r="F56" s="1850" t="s">
        <v>2414</v>
      </c>
      <c r="G56" s="1850" t="s">
        <v>2460</v>
      </c>
      <c r="H56" s="1850" t="s">
        <v>28</v>
      </c>
      <c r="I56" s="1850" t="s">
        <v>812</v>
      </c>
    </row>
    <row customHeight="1" ht="11.25">
      <c r="A57" s="1850" t="s">
        <v>2257</v>
      </c>
      <c r="B57" s="1850" t="s">
        <v>16</v>
      </c>
      <c r="C57" s="1850" t="s">
        <v>2461</v>
      </c>
      <c r="D57" s="1850" t="s">
        <v>2462</v>
      </c>
      <c r="E57" s="1850" t="s">
        <v>2463</v>
      </c>
      <c r="F57" s="1850" t="s">
        <v>2388</v>
      </c>
      <c r="G57" s="1850" t="s">
        <v>28</v>
      </c>
      <c r="H57" s="1850" t="s">
        <v>28</v>
      </c>
      <c r="I57" s="1850" t="s">
        <v>812</v>
      </c>
    </row>
    <row customHeight="1" ht="11.25">
      <c r="A58" s="1850" t="s">
        <v>2257</v>
      </c>
      <c r="B58" s="1850" t="s">
        <v>16</v>
      </c>
      <c r="C58" s="1850" t="s">
        <v>2464</v>
      </c>
      <c r="D58" s="1850" t="s">
        <v>2465</v>
      </c>
      <c r="E58" s="1850" t="s">
        <v>2466</v>
      </c>
      <c r="F58" s="1850" t="s">
        <v>2425</v>
      </c>
      <c r="G58" s="1850" t="s">
        <v>28</v>
      </c>
      <c r="H58" s="1850" t="s">
        <v>28</v>
      </c>
      <c r="I58" s="1850" t="s">
        <v>812</v>
      </c>
    </row>
    <row customHeight="1" ht="11.25">
      <c r="A59" s="1850" t="s">
        <v>2257</v>
      </c>
      <c r="B59" s="1850" t="s">
        <v>16</v>
      </c>
      <c r="C59" s="1850" t="s">
        <v>2467</v>
      </c>
      <c r="D59" s="1850" t="s">
        <v>2468</v>
      </c>
      <c r="E59" s="1850" t="s">
        <v>2469</v>
      </c>
      <c r="F59" s="1850" t="s">
        <v>2452</v>
      </c>
      <c r="G59" s="1850" t="s">
        <v>28</v>
      </c>
      <c r="H59" s="1850" t="s">
        <v>28</v>
      </c>
      <c r="I59" s="1850" t="s">
        <v>812</v>
      </c>
    </row>
    <row customHeight="1" ht="11.25">
      <c r="A60" s="1850" t="s">
        <v>2257</v>
      </c>
      <c r="B60" s="1850" t="s">
        <v>16</v>
      </c>
      <c r="C60" s="1850" t="s">
        <v>2470</v>
      </c>
      <c r="D60" s="1850" t="s">
        <v>2471</v>
      </c>
      <c r="E60" s="1850" t="s">
        <v>2472</v>
      </c>
      <c r="F60" s="1850" t="s">
        <v>2414</v>
      </c>
      <c r="G60" s="1850" t="s">
        <v>2473</v>
      </c>
      <c r="H60" s="1850" t="s">
        <v>28</v>
      </c>
      <c r="I60" s="1850" t="s">
        <v>812</v>
      </c>
    </row>
    <row customHeight="1" ht="11.25">
      <c r="A61" s="1850" t="s">
        <v>2257</v>
      </c>
      <c r="B61" s="1850" t="s">
        <v>16</v>
      </c>
      <c r="C61" s="1850" t="s">
        <v>2474</v>
      </c>
      <c r="D61" s="1850" t="s">
        <v>2475</v>
      </c>
      <c r="E61" s="1850" t="s">
        <v>2476</v>
      </c>
      <c r="F61" s="1850" t="s">
        <v>2388</v>
      </c>
      <c r="G61" s="1850" t="s">
        <v>2477</v>
      </c>
      <c r="H61" s="1850" t="s">
        <v>28</v>
      </c>
      <c r="I61" s="1850" t="s">
        <v>812</v>
      </c>
    </row>
    <row customHeight="1" ht="11.25">
      <c r="A62" s="1850" t="s">
        <v>2257</v>
      </c>
      <c r="B62" s="1850" t="s">
        <v>16</v>
      </c>
      <c r="C62" s="1850" t="s">
        <v>2478</v>
      </c>
      <c r="D62" s="1850" t="s">
        <v>2479</v>
      </c>
      <c r="E62" s="1850" t="s">
        <v>2480</v>
      </c>
      <c r="F62" s="1850" t="s">
        <v>2425</v>
      </c>
      <c r="G62" s="1850" t="s">
        <v>2481</v>
      </c>
      <c r="H62" s="1850" t="s">
        <v>28</v>
      </c>
      <c r="I62" s="1850" t="s">
        <v>812</v>
      </c>
    </row>
    <row customHeight="1" ht="11.25">
      <c r="A63" s="1850" t="s">
        <v>2257</v>
      </c>
      <c r="B63" s="1850" t="s">
        <v>16</v>
      </c>
      <c r="C63" s="1850" t="s">
        <v>2482</v>
      </c>
      <c r="D63" s="1850" t="s">
        <v>2479</v>
      </c>
      <c r="E63" s="1850" t="s">
        <v>2483</v>
      </c>
      <c r="F63" s="1850" t="s">
        <v>2316</v>
      </c>
      <c r="G63" s="1850" t="s">
        <v>2484</v>
      </c>
      <c r="H63" s="1850" t="s">
        <v>28</v>
      </c>
      <c r="I63" s="1850" t="s">
        <v>812</v>
      </c>
    </row>
    <row customHeight="1" ht="11.25">
      <c r="A64" s="1850" t="s">
        <v>2257</v>
      </c>
      <c r="B64" s="1850" t="s">
        <v>16</v>
      </c>
      <c r="C64" s="1850" t="s">
        <v>2485</v>
      </c>
      <c r="D64" s="1850" t="s">
        <v>2486</v>
      </c>
      <c r="E64" s="1850" t="s">
        <v>2487</v>
      </c>
      <c r="F64" s="1850" t="s">
        <v>2406</v>
      </c>
      <c r="G64" s="1850" t="s">
        <v>28</v>
      </c>
      <c r="H64" s="1850" t="s">
        <v>28</v>
      </c>
      <c r="I64" s="1850" t="s">
        <v>812</v>
      </c>
    </row>
    <row customHeight="1" ht="11.25">
      <c r="A65" s="1850" t="s">
        <v>2257</v>
      </c>
      <c r="B65" s="1850" t="s">
        <v>16</v>
      </c>
      <c r="C65" s="1850" t="s">
        <v>2488</v>
      </c>
      <c r="D65" s="1850" t="s">
        <v>2489</v>
      </c>
      <c r="E65" s="1850" t="s">
        <v>2490</v>
      </c>
      <c r="F65" s="1850" t="s">
        <v>2406</v>
      </c>
      <c r="G65" s="1850" t="s">
        <v>2491</v>
      </c>
      <c r="H65" s="1850" t="s">
        <v>28</v>
      </c>
      <c r="I65" s="1850" t="s">
        <v>812</v>
      </c>
    </row>
    <row customHeight="1" ht="11.25">
      <c r="A66" s="1850" t="s">
        <v>2257</v>
      </c>
      <c r="B66" s="1850" t="s">
        <v>16</v>
      </c>
      <c r="C66" s="1850" t="s">
        <v>2492</v>
      </c>
      <c r="D66" s="1850" t="s">
        <v>2493</v>
      </c>
      <c r="E66" s="1850" t="s">
        <v>2494</v>
      </c>
      <c r="F66" s="1850" t="s">
        <v>2368</v>
      </c>
      <c r="G66" s="1850" t="s">
        <v>28</v>
      </c>
      <c r="H66" s="1850" t="s">
        <v>28</v>
      </c>
      <c r="I66" s="1850" t="s">
        <v>812</v>
      </c>
    </row>
    <row customHeight="1" ht="11.25">
      <c r="A67" s="1850" t="s">
        <v>2257</v>
      </c>
      <c r="B67" s="1850" t="s">
        <v>16</v>
      </c>
      <c r="C67" s="1850" t="s">
        <v>2495</v>
      </c>
      <c r="D67" s="1850" t="s">
        <v>2496</v>
      </c>
      <c r="E67" s="1850" t="s">
        <v>2497</v>
      </c>
      <c r="F67" s="1850" t="s">
        <v>2377</v>
      </c>
      <c r="G67" s="1850" t="s">
        <v>2498</v>
      </c>
      <c r="H67" s="1850" t="s">
        <v>28</v>
      </c>
      <c r="I67" s="1850" t="s">
        <v>812</v>
      </c>
    </row>
    <row customHeight="1" ht="11.25">
      <c r="A68" s="1850" t="s">
        <v>2257</v>
      </c>
      <c r="B68" s="1850" t="s">
        <v>16</v>
      </c>
      <c r="C68" s="1850" t="s">
        <v>2499</v>
      </c>
      <c r="D68" s="1850" t="s">
        <v>2500</v>
      </c>
      <c r="E68" s="1850" t="s">
        <v>2501</v>
      </c>
      <c r="F68" s="1850" t="s">
        <v>2377</v>
      </c>
      <c r="G68" s="1850" t="s">
        <v>2502</v>
      </c>
      <c r="H68" s="1850" t="s">
        <v>28</v>
      </c>
      <c r="I68" s="1850" t="s">
        <v>812</v>
      </c>
    </row>
    <row customHeight="1" ht="11.25">
      <c r="A69" s="1850" t="s">
        <v>2257</v>
      </c>
      <c r="B69" s="1850" t="s">
        <v>16</v>
      </c>
      <c r="C69" s="1850" t="s">
        <v>2503</v>
      </c>
      <c r="D69" s="1850" t="s">
        <v>2504</v>
      </c>
      <c r="E69" s="1850" t="s">
        <v>2505</v>
      </c>
      <c r="F69" s="1850" t="s">
        <v>2368</v>
      </c>
      <c r="G69" s="1850" t="s">
        <v>2506</v>
      </c>
      <c r="H69" s="1850" t="s">
        <v>28</v>
      </c>
      <c r="I69" s="1850" t="s">
        <v>812</v>
      </c>
    </row>
    <row customHeight="1" ht="11.25">
      <c r="A70" s="1850" t="s">
        <v>2257</v>
      </c>
      <c r="B70" s="1850" t="s">
        <v>16</v>
      </c>
      <c r="C70" s="1850" t="s">
        <v>2507</v>
      </c>
      <c r="D70" s="1850" t="s">
        <v>2508</v>
      </c>
      <c r="E70" s="1850" t="s">
        <v>2509</v>
      </c>
      <c r="F70" s="1850" t="s">
        <v>2388</v>
      </c>
      <c r="G70" s="1850" t="s">
        <v>2510</v>
      </c>
      <c r="H70" s="1850" t="s">
        <v>28</v>
      </c>
      <c r="I70" s="1850" t="s">
        <v>812</v>
      </c>
    </row>
    <row customHeight="1" ht="11.25">
      <c r="A71" s="1850" t="s">
        <v>2257</v>
      </c>
      <c r="B71" s="1850" t="s">
        <v>16</v>
      </c>
      <c r="C71" s="1850" t="s">
        <v>2511</v>
      </c>
      <c r="D71" s="1850" t="s">
        <v>2512</v>
      </c>
      <c r="E71" s="1850" t="s">
        <v>2513</v>
      </c>
      <c r="F71" s="1850" t="s">
        <v>2266</v>
      </c>
      <c r="G71" s="1850" t="s">
        <v>28</v>
      </c>
      <c r="H71" s="1850" t="s">
        <v>28</v>
      </c>
      <c r="I71" s="1850" t="s">
        <v>812</v>
      </c>
    </row>
    <row customHeight="1" ht="11.25">
      <c r="A72" s="1850" t="s">
        <v>2257</v>
      </c>
      <c r="B72" s="1850" t="s">
        <v>16</v>
      </c>
      <c r="C72" s="1850" t="s">
        <v>2514</v>
      </c>
      <c r="D72" s="1850" t="s">
        <v>2515</v>
      </c>
      <c r="E72" s="1850" t="s">
        <v>2516</v>
      </c>
      <c r="F72" s="1850" t="s">
        <v>2434</v>
      </c>
      <c r="G72" s="1850" t="s">
        <v>28</v>
      </c>
      <c r="H72" s="1850" t="s">
        <v>28</v>
      </c>
      <c r="I72" s="1850" t="s">
        <v>812</v>
      </c>
    </row>
    <row customHeight="1" ht="11.25">
      <c r="A73" s="1850" t="s">
        <v>2257</v>
      </c>
      <c r="B73" s="1850" t="s">
        <v>16</v>
      </c>
      <c r="C73" s="1850" t="s">
        <v>2517</v>
      </c>
      <c r="D73" s="1850" t="s">
        <v>2518</v>
      </c>
      <c r="E73" s="1850" t="s">
        <v>2519</v>
      </c>
      <c r="F73" s="1850" t="s">
        <v>2388</v>
      </c>
      <c r="G73" s="1850" t="s">
        <v>28</v>
      </c>
      <c r="H73" s="1850" t="s">
        <v>28</v>
      </c>
      <c r="I73" s="1850" t="s">
        <v>812</v>
      </c>
    </row>
    <row customHeight="1" ht="11.25">
      <c r="A74" s="1850" t="s">
        <v>2257</v>
      </c>
      <c r="B74" s="1850" t="s">
        <v>16</v>
      </c>
      <c r="C74" s="1850" t="s">
        <v>2520</v>
      </c>
      <c r="D74" s="1850" t="s">
        <v>2521</v>
      </c>
      <c r="E74" s="1850" t="s">
        <v>2522</v>
      </c>
      <c r="F74" s="1850" t="s">
        <v>2316</v>
      </c>
      <c r="G74" s="1850" t="s">
        <v>2523</v>
      </c>
      <c r="H74" s="1850" t="s">
        <v>28</v>
      </c>
      <c r="I74" s="1850" t="s">
        <v>812</v>
      </c>
    </row>
    <row customHeight="1" ht="11.25">
      <c r="A75" s="1850" t="s">
        <v>2257</v>
      </c>
      <c r="B75" s="1850" t="s">
        <v>16</v>
      </c>
      <c r="C75" s="1850" t="s">
        <v>2524</v>
      </c>
      <c r="D75" s="1850" t="s">
        <v>2525</v>
      </c>
      <c r="E75" s="1850" t="s">
        <v>2526</v>
      </c>
      <c r="F75" s="1850" t="s">
        <v>2368</v>
      </c>
      <c r="G75" s="1850" t="s">
        <v>28</v>
      </c>
      <c r="H75" s="1850" t="s">
        <v>28</v>
      </c>
      <c r="I75" s="1850" t="s">
        <v>812</v>
      </c>
    </row>
    <row customHeight="1" ht="11.25">
      <c r="A76" s="1850" t="s">
        <v>2257</v>
      </c>
      <c r="B76" s="1850" t="s">
        <v>16</v>
      </c>
      <c r="C76" s="1850" t="s">
        <v>2527</v>
      </c>
      <c r="D76" s="1850" t="s">
        <v>2528</v>
      </c>
      <c r="E76" s="1850" t="s">
        <v>2529</v>
      </c>
      <c r="F76" s="1850" t="s">
        <v>2414</v>
      </c>
      <c r="G76" s="1850" t="s">
        <v>28</v>
      </c>
      <c r="H76" s="1850" t="s">
        <v>28</v>
      </c>
      <c r="I76" s="1850" t="s">
        <v>812</v>
      </c>
    </row>
    <row customHeight="1" ht="11.25">
      <c r="A77" s="1850" t="s">
        <v>2257</v>
      </c>
      <c r="B77" s="1850" t="s">
        <v>16</v>
      </c>
      <c r="C77" s="1850" t="s">
        <v>2530</v>
      </c>
      <c r="D77" s="1850" t="s">
        <v>2531</v>
      </c>
      <c r="E77" s="1850" t="s">
        <v>2341</v>
      </c>
      <c r="F77" s="1850" t="s">
        <v>2532</v>
      </c>
      <c r="G77" s="1850" t="s">
        <v>28</v>
      </c>
      <c r="H77" s="1850" t="s">
        <v>28</v>
      </c>
      <c r="I77" s="1850" t="s">
        <v>812</v>
      </c>
    </row>
    <row customHeight="1" ht="11.25">
      <c r="A78" s="1850" t="s">
        <v>2257</v>
      </c>
      <c r="B78" s="1850" t="s">
        <v>16</v>
      </c>
      <c r="C78" s="1850" t="s">
        <v>2533</v>
      </c>
      <c r="D78" s="1850" t="s">
        <v>2534</v>
      </c>
      <c r="E78" s="1850" t="s">
        <v>2341</v>
      </c>
      <c r="F78" s="1850" t="s">
        <v>2535</v>
      </c>
      <c r="G78" s="1850" t="s">
        <v>28</v>
      </c>
      <c r="H78" s="1850" t="s">
        <v>28</v>
      </c>
      <c r="I78" s="1850" t="s">
        <v>812</v>
      </c>
    </row>
    <row customHeight="1" ht="11.25">
      <c r="A79" s="1850" t="s">
        <v>2257</v>
      </c>
      <c r="B79" s="1850" t="s">
        <v>16</v>
      </c>
      <c r="C79" s="1850" t="s">
        <v>2536</v>
      </c>
      <c r="D79" s="1850" t="s">
        <v>2537</v>
      </c>
      <c r="E79" s="1850" t="s">
        <v>2538</v>
      </c>
      <c r="F79" s="1850" t="s">
        <v>2539</v>
      </c>
      <c r="G79" s="1850" t="s">
        <v>28</v>
      </c>
      <c r="H79" s="1850" t="s">
        <v>28</v>
      </c>
      <c r="I79" s="1850" t="s">
        <v>812</v>
      </c>
    </row>
    <row customHeight="1" ht="11.25">
      <c r="A80" s="1850" t="s">
        <v>2257</v>
      </c>
      <c r="B80" s="1850" t="s">
        <v>16</v>
      </c>
      <c r="C80" s="1850" t="s">
        <v>2540</v>
      </c>
      <c r="D80" s="1850" t="s">
        <v>2541</v>
      </c>
      <c r="E80" s="1850" t="s">
        <v>2542</v>
      </c>
      <c r="F80" s="1850" t="s">
        <v>2543</v>
      </c>
      <c r="G80" s="1850" t="s">
        <v>2544</v>
      </c>
      <c r="H80" s="1850" t="s">
        <v>28</v>
      </c>
      <c r="I80" s="1850" t="s">
        <v>812</v>
      </c>
    </row>
    <row customHeight="1" ht="11.25">
      <c r="A81" s="1850" t="s">
        <v>2257</v>
      </c>
      <c r="B81" s="1850" t="s">
        <v>16</v>
      </c>
      <c r="C81" s="1850" t="s">
        <v>2545</v>
      </c>
      <c r="D81" s="1850" t="s">
        <v>2546</v>
      </c>
      <c r="E81" s="1850" t="s">
        <v>2547</v>
      </c>
      <c r="F81" s="1850" t="s">
        <v>2316</v>
      </c>
      <c r="G81" s="1850" t="s">
        <v>28</v>
      </c>
      <c r="H81" s="1850" t="s">
        <v>28</v>
      </c>
      <c r="I81" s="1850" t="s">
        <v>812</v>
      </c>
    </row>
    <row customHeight="1" ht="11.25">
      <c r="A82" s="1850" t="s">
        <v>2257</v>
      </c>
      <c r="B82" s="1850" t="s">
        <v>16</v>
      </c>
      <c r="C82" s="1850" t="s">
        <v>2548</v>
      </c>
      <c r="D82" s="1850" t="s">
        <v>2549</v>
      </c>
      <c r="E82" s="1850" t="s">
        <v>2550</v>
      </c>
      <c r="F82" s="1850" t="s">
        <v>2368</v>
      </c>
      <c r="G82" s="1850" t="s">
        <v>28</v>
      </c>
      <c r="H82" s="1850" t="s">
        <v>28</v>
      </c>
      <c r="I82" s="1850" t="s">
        <v>812</v>
      </c>
    </row>
    <row customHeight="1" ht="11.25">
      <c r="A83" s="1850" t="s">
        <v>2257</v>
      </c>
      <c r="B83" s="1850" t="s">
        <v>16</v>
      </c>
      <c r="C83" s="1850" t="s">
        <v>2551</v>
      </c>
      <c r="D83" s="1850" t="s">
        <v>2552</v>
      </c>
      <c r="E83" s="1850" t="s">
        <v>2553</v>
      </c>
      <c r="F83" s="1850" t="s">
        <v>2368</v>
      </c>
      <c r="G83" s="1850" t="s">
        <v>28</v>
      </c>
      <c r="H83" s="1850" t="s">
        <v>28</v>
      </c>
      <c r="I83" s="1850" t="s">
        <v>812</v>
      </c>
    </row>
    <row customHeight="1" ht="11.25">
      <c r="A84" s="1850" t="s">
        <v>2257</v>
      </c>
      <c r="B84" s="1850" t="s">
        <v>16</v>
      </c>
      <c r="C84" s="1850" t="s">
        <v>2554</v>
      </c>
      <c r="D84" s="1850" t="s">
        <v>2555</v>
      </c>
      <c r="E84" s="1850" t="s">
        <v>2556</v>
      </c>
      <c r="F84" s="1850" t="s">
        <v>2359</v>
      </c>
      <c r="G84" s="1850" t="s">
        <v>28</v>
      </c>
      <c r="H84" s="1850" t="s">
        <v>28</v>
      </c>
      <c r="I84" s="1850" t="s">
        <v>812</v>
      </c>
    </row>
    <row customHeight="1" ht="11.25">
      <c r="A85" s="1850" t="s">
        <v>2257</v>
      </c>
      <c r="B85" s="1850" t="s">
        <v>16</v>
      </c>
      <c r="C85" s="1850" t="s">
        <v>2557</v>
      </c>
      <c r="D85" s="1850" t="s">
        <v>2558</v>
      </c>
      <c r="E85" s="1850" t="s">
        <v>2559</v>
      </c>
      <c r="F85" s="1850" t="s">
        <v>2270</v>
      </c>
      <c r="G85" s="1850" t="s">
        <v>2560</v>
      </c>
      <c r="H85" s="1850" t="s">
        <v>28</v>
      </c>
      <c r="I85" s="1850" t="s">
        <v>812</v>
      </c>
    </row>
    <row customHeight="1" ht="11.25">
      <c r="A86" s="1850" t="s">
        <v>2257</v>
      </c>
      <c r="B86" s="1850" t="s">
        <v>16</v>
      </c>
      <c r="C86" s="1850" t="s">
        <v>2561</v>
      </c>
      <c r="D86" s="1850" t="s">
        <v>2562</v>
      </c>
      <c r="E86" s="1850" t="s">
        <v>2563</v>
      </c>
      <c r="F86" s="1850" t="s">
        <v>2388</v>
      </c>
      <c r="G86" s="1850" t="s">
        <v>2564</v>
      </c>
      <c r="H86" s="1850" t="s">
        <v>28</v>
      </c>
      <c r="I86" s="1850" t="s">
        <v>812</v>
      </c>
    </row>
    <row customHeight="1" ht="11.25">
      <c r="A87" s="1850" t="s">
        <v>2257</v>
      </c>
      <c r="B87" s="1850" t="s">
        <v>16</v>
      </c>
      <c r="C87" s="1850" t="s">
        <v>2565</v>
      </c>
      <c r="D87" s="1850" t="s">
        <v>2566</v>
      </c>
      <c r="E87" s="1850" t="s">
        <v>2567</v>
      </c>
      <c r="F87" s="1850" t="s">
        <v>2338</v>
      </c>
      <c r="G87" s="1850" t="s">
        <v>28</v>
      </c>
      <c r="H87" s="1850" t="s">
        <v>28</v>
      </c>
      <c r="I87" s="1850" t="s">
        <v>812</v>
      </c>
    </row>
    <row customHeight="1" ht="11.25">
      <c r="A88" s="1850" t="s">
        <v>2257</v>
      </c>
      <c r="B88" s="1850" t="s">
        <v>16</v>
      </c>
      <c r="C88" s="1850" t="s">
        <v>2568</v>
      </c>
      <c r="D88" s="1850" t="s">
        <v>2569</v>
      </c>
      <c r="E88" s="1850" t="s">
        <v>2570</v>
      </c>
      <c r="F88" s="1850" t="s">
        <v>2307</v>
      </c>
      <c r="G88" s="1850" t="s">
        <v>2571</v>
      </c>
      <c r="H88" s="1850" t="s">
        <v>28</v>
      </c>
      <c r="I88" s="1850" t="s">
        <v>812</v>
      </c>
    </row>
    <row customHeight="1" ht="11.25">
      <c r="A89" s="1850" t="s">
        <v>2257</v>
      </c>
      <c r="B89" s="1850" t="s">
        <v>16</v>
      </c>
      <c r="C89" s="1850" t="s">
        <v>2572</v>
      </c>
      <c r="D89" s="1850" t="s">
        <v>2573</v>
      </c>
      <c r="E89" s="1850" t="s">
        <v>2574</v>
      </c>
      <c r="F89" s="1850" t="s">
        <v>2359</v>
      </c>
      <c r="G89" s="1850" t="s">
        <v>28</v>
      </c>
      <c r="H89" s="1850" t="s">
        <v>28</v>
      </c>
      <c r="I89" s="1850" t="s">
        <v>812</v>
      </c>
    </row>
    <row customHeight="1" ht="11.25">
      <c r="A90" s="1850" t="s">
        <v>2257</v>
      </c>
      <c r="B90" s="1850" t="s">
        <v>16</v>
      </c>
      <c r="C90" s="1850" t="s">
        <v>2575</v>
      </c>
      <c r="D90" s="1850" t="s">
        <v>2576</v>
      </c>
      <c r="E90" s="1850" t="s">
        <v>2577</v>
      </c>
      <c r="F90" s="1850" t="s">
        <v>2266</v>
      </c>
      <c r="G90" s="1850" t="s">
        <v>2578</v>
      </c>
      <c r="H90" s="1850" t="s">
        <v>28</v>
      </c>
      <c r="I90" s="1850" t="s">
        <v>812</v>
      </c>
    </row>
    <row customHeight="1" ht="11.25">
      <c r="A91" s="1850" t="s">
        <v>2257</v>
      </c>
      <c r="B91" s="1850" t="s">
        <v>16</v>
      </c>
      <c r="C91" s="1850" t="s">
        <v>2579</v>
      </c>
      <c r="D91" s="1850" t="s">
        <v>2580</v>
      </c>
      <c r="E91" s="1850" t="s">
        <v>2581</v>
      </c>
      <c r="F91" s="1850" t="s">
        <v>2414</v>
      </c>
      <c r="G91" s="1850" t="s">
        <v>28</v>
      </c>
      <c r="H91" s="1850" t="s">
        <v>28</v>
      </c>
      <c r="I91" s="1850" t="s">
        <v>812</v>
      </c>
    </row>
    <row customHeight="1" ht="11.25">
      <c r="A92" s="1850" t="s">
        <v>2257</v>
      </c>
      <c r="B92" s="1850" t="s">
        <v>16</v>
      </c>
      <c r="C92" s="1850" t="s">
        <v>2582</v>
      </c>
      <c r="D92" s="1850" t="s">
        <v>2583</v>
      </c>
      <c r="E92" s="1850" t="s">
        <v>2584</v>
      </c>
      <c r="F92" s="1850" t="s">
        <v>51</v>
      </c>
      <c r="G92" s="1850" t="s">
        <v>28</v>
      </c>
      <c r="H92" s="1850" t="s">
        <v>28</v>
      </c>
      <c r="I92" s="1850" t="s">
        <v>812</v>
      </c>
    </row>
    <row customHeight="1" ht="11.25">
      <c r="A93" s="1850" t="s">
        <v>2257</v>
      </c>
      <c r="B93" s="1850" t="s">
        <v>16</v>
      </c>
      <c r="C93" s="1850" t="s">
        <v>2585</v>
      </c>
      <c r="D93" s="1850" t="s">
        <v>2586</v>
      </c>
      <c r="E93" s="1850" t="s">
        <v>2587</v>
      </c>
      <c r="F93" s="1850" t="s">
        <v>2406</v>
      </c>
      <c r="G93" s="1850" t="s">
        <v>28</v>
      </c>
      <c r="H93" s="1850" t="s">
        <v>28</v>
      </c>
      <c r="I93" s="1850" t="s">
        <v>812</v>
      </c>
    </row>
    <row customHeight="1" ht="11.25">
      <c r="A94" s="1850" t="s">
        <v>2257</v>
      </c>
      <c r="B94" s="1850" t="s">
        <v>16</v>
      </c>
      <c r="C94" s="1850" t="s">
        <v>2588</v>
      </c>
      <c r="D94" s="1850" t="s">
        <v>2589</v>
      </c>
      <c r="E94" s="1850" t="s">
        <v>2590</v>
      </c>
      <c r="F94" s="1850" t="s">
        <v>2414</v>
      </c>
      <c r="G94" s="1850" t="s">
        <v>2591</v>
      </c>
      <c r="H94" s="1850" t="s">
        <v>28</v>
      </c>
      <c r="I94" s="1850" t="s">
        <v>812</v>
      </c>
    </row>
    <row customHeight="1" ht="11.25">
      <c r="A95" s="1850" t="s">
        <v>2257</v>
      </c>
      <c r="B95" s="1850" t="s">
        <v>16</v>
      </c>
      <c r="C95" s="1850" t="s">
        <v>2592</v>
      </c>
      <c r="D95" s="1850" t="s">
        <v>2593</v>
      </c>
      <c r="E95" s="1850" t="s">
        <v>2594</v>
      </c>
      <c r="F95" s="1850" t="s">
        <v>2388</v>
      </c>
      <c r="G95" s="1850" t="s">
        <v>2595</v>
      </c>
      <c r="H95" s="1850" t="s">
        <v>28</v>
      </c>
      <c r="I95" s="1850" t="s">
        <v>812</v>
      </c>
    </row>
    <row customHeight="1" ht="11.25">
      <c r="A96" s="1850" t="s">
        <v>2257</v>
      </c>
      <c r="B96" s="1850" t="s">
        <v>16</v>
      </c>
      <c r="C96" s="1850" t="s">
        <v>2596</v>
      </c>
      <c r="D96" s="1850" t="s">
        <v>2597</v>
      </c>
      <c r="E96" s="1850" t="s">
        <v>2598</v>
      </c>
      <c r="F96" s="1850" t="s">
        <v>2359</v>
      </c>
      <c r="G96" s="1850" t="s">
        <v>28</v>
      </c>
      <c r="H96" s="1850" t="s">
        <v>28</v>
      </c>
      <c r="I96" s="1850" t="s">
        <v>812</v>
      </c>
    </row>
    <row customHeight="1" ht="11.25">
      <c r="A97" s="1850" t="s">
        <v>2257</v>
      </c>
      <c r="B97" s="1850" t="s">
        <v>16</v>
      </c>
      <c r="C97" s="1850" t="s">
        <v>2599</v>
      </c>
      <c r="D97" s="1850" t="s">
        <v>2600</v>
      </c>
      <c r="E97" s="1850" t="s">
        <v>2601</v>
      </c>
      <c r="F97" s="1850" t="s">
        <v>2359</v>
      </c>
      <c r="G97" s="1850" t="s">
        <v>28</v>
      </c>
      <c r="H97" s="1850" t="s">
        <v>28</v>
      </c>
      <c r="I97" s="1850" t="s">
        <v>812</v>
      </c>
    </row>
    <row customHeight="1" ht="11.25">
      <c r="A98" s="1850" t="s">
        <v>2257</v>
      </c>
      <c r="B98" s="1850" t="s">
        <v>16</v>
      </c>
      <c r="C98" s="1850" t="s">
        <v>2602</v>
      </c>
      <c r="D98" s="1850" t="s">
        <v>2603</v>
      </c>
      <c r="E98" s="1850" t="s">
        <v>2604</v>
      </c>
      <c r="F98" s="1850" t="s">
        <v>2377</v>
      </c>
      <c r="G98" s="1850" t="s">
        <v>2605</v>
      </c>
      <c r="H98" s="1850" t="s">
        <v>28</v>
      </c>
      <c r="I98" s="1850" t="s">
        <v>812</v>
      </c>
    </row>
    <row customHeight="1" ht="11.25">
      <c r="A99" s="1850" t="s">
        <v>2257</v>
      </c>
      <c r="B99" s="1850" t="s">
        <v>16</v>
      </c>
      <c r="C99" s="1850" t="s">
        <v>2606</v>
      </c>
      <c r="D99" s="1850" t="s">
        <v>2607</v>
      </c>
      <c r="E99" s="1850" t="s">
        <v>2608</v>
      </c>
      <c r="F99" s="1850" t="s">
        <v>2543</v>
      </c>
      <c r="G99" s="1850" t="s">
        <v>28</v>
      </c>
      <c r="H99" s="1850" t="s">
        <v>28</v>
      </c>
      <c r="I99" s="1850" t="s">
        <v>812</v>
      </c>
    </row>
    <row customHeight="1" ht="11.25">
      <c r="A100" s="1850" t="s">
        <v>2257</v>
      </c>
      <c r="B100" s="1850" t="s">
        <v>16</v>
      </c>
      <c r="C100" s="1850" t="s">
        <v>2609</v>
      </c>
      <c r="D100" s="1850" t="s">
        <v>2610</v>
      </c>
      <c r="E100" s="1850" t="s">
        <v>2611</v>
      </c>
      <c r="F100" s="1850" t="s">
        <v>2612</v>
      </c>
      <c r="G100" s="1850" t="s">
        <v>28</v>
      </c>
      <c r="H100" s="1850" t="s">
        <v>28</v>
      </c>
      <c r="I100" s="1850" t="s">
        <v>812</v>
      </c>
    </row>
    <row customHeight="1" ht="11.25">
      <c r="A101" s="1850" t="s">
        <v>2257</v>
      </c>
      <c r="B101" s="1850" t="s">
        <v>16</v>
      </c>
      <c r="C101" s="1850" t="s">
        <v>2613</v>
      </c>
      <c r="D101" s="1850" t="s">
        <v>2614</v>
      </c>
      <c r="E101" s="1850" t="s">
        <v>2615</v>
      </c>
      <c r="F101" s="1850" t="s">
        <v>2612</v>
      </c>
      <c r="G101" s="1850" t="s">
        <v>28</v>
      </c>
      <c r="H101" s="1850" t="s">
        <v>28</v>
      </c>
      <c r="I101" s="1850" t="s">
        <v>812</v>
      </c>
    </row>
    <row customHeight="1" ht="11.25">
      <c r="A102" s="1850" t="s">
        <v>2257</v>
      </c>
      <c r="B102" s="1850" t="s">
        <v>16</v>
      </c>
      <c r="C102" s="1850" t="s">
        <v>2616</v>
      </c>
      <c r="D102" s="1850" t="s">
        <v>2617</v>
      </c>
      <c r="E102" s="1850" t="s">
        <v>2618</v>
      </c>
      <c r="F102" s="1850" t="s">
        <v>2307</v>
      </c>
      <c r="G102" s="1850" t="s">
        <v>2619</v>
      </c>
      <c r="H102" s="1850" t="s">
        <v>28</v>
      </c>
      <c r="I102" s="1850" t="s">
        <v>812</v>
      </c>
    </row>
    <row customHeight="1" ht="11.25">
      <c r="A103" s="1850" t="s">
        <v>2257</v>
      </c>
      <c r="B103" s="1850" t="s">
        <v>16</v>
      </c>
      <c r="C103" s="1850" t="s">
        <v>2620</v>
      </c>
      <c r="D103" s="1850" t="s">
        <v>2621</v>
      </c>
      <c r="E103" s="1850" t="s">
        <v>2622</v>
      </c>
      <c r="F103" s="1850" t="s">
        <v>2270</v>
      </c>
      <c r="G103" s="1850" t="s">
        <v>28</v>
      </c>
      <c r="H103" s="1850" t="s">
        <v>28</v>
      </c>
      <c r="I103" s="1850" t="s">
        <v>812</v>
      </c>
    </row>
    <row customHeight="1" ht="11.25">
      <c r="A104" s="1850" t="s">
        <v>2257</v>
      </c>
      <c r="B104" s="1850" t="s">
        <v>16</v>
      </c>
      <c r="C104" s="1850" t="s">
        <v>2623</v>
      </c>
      <c r="D104" s="1850" t="s">
        <v>2624</v>
      </c>
      <c r="E104" s="1850" t="s">
        <v>2625</v>
      </c>
      <c r="F104" s="1850" t="s">
        <v>2406</v>
      </c>
      <c r="G104" s="1850" t="s">
        <v>2626</v>
      </c>
      <c r="H104" s="1850" t="s">
        <v>28</v>
      </c>
      <c r="I104" s="1850" t="s">
        <v>812</v>
      </c>
    </row>
    <row customHeight="1" ht="11.25">
      <c r="A105" s="1850" t="s">
        <v>2257</v>
      </c>
      <c r="B105" s="1850" t="s">
        <v>16</v>
      </c>
      <c r="C105" s="1850" t="s">
        <v>2627</v>
      </c>
      <c r="D105" s="1850" t="s">
        <v>2628</v>
      </c>
      <c r="E105" s="1850" t="s">
        <v>2629</v>
      </c>
      <c r="F105" s="1850" t="s">
        <v>2612</v>
      </c>
      <c r="G105" s="1850" t="s">
        <v>2630</v>
      </c>
      <c r="H105" s="1850" t="s">
        <v>28</v>
      </c>
      <c r="I105" s="1850" t="s">
        <v>812</v>
      </c>
    </row>
    <row customHeight="1" ht="11.25">
      <c r="A106" s="1850" t="s">
        <v>2257</v>
      </c>
      <c r="B106" s="1850" t="s">
        <v>16</v>
      </c>
      <c r="C106" s="1850" t="s">
        <v>2631</v>
      </c>
      <c r="D106" s="1850" t="s">
        <v>2632</v>
      </c>
      <c r="E106" s="1850" t="s">
        <v>2633</v>
      </c>
      <c r="F106" s="1850" t="s">
        <v>2414</v>
      </c>
      <c r="G106" s="1850" t="s">
        <v>28</v>
      </c>
      <c r="H106" s="1850" t="s">
        <v>28</v>
      </c>
      <c r="I106" s="1850" t="s">
        <v>812</v>
      </c>
    </row>
    <row customHeight="1" ht="11.25">
      <c r="A107" s="1850" t="s">
        <v>2257</v>
      </c>
      <c r="B107" s="1850" t="s">
        <v>16</v>
      </c>
      <c r="C107" s="1850" t="s">
        <v>2634</v>
      </c>
      <c r="D107" s="1850" t="s">
        <v>2635</v>
      </c>
      <c r="E107" s="1850" t="s">
        <v>2636</v>
      </c>
      <c r="F107" s="1850" t="s">
        <v>2414</v>
      </c>
      <c r="G107" s="1850" t="s">
        <v>2637</v>
      </c>
      <c r="H107" s="1850" t="s">
        <v>28</v>
      </c>
      <c r="I107" s="1850" t="s">
        <v>812</v>
      </c>
    </row>
    <row customHeight="1" ht="11.25">
      <c r="A108" s="1850" t="s">
        <v>2257</v>
      </c>
      <c r="B108" s="1850" t="s">
        <v>16</v>
      </c>
      <c r="C108" s="1850" t="s">
        <v>2638</v>
      </c>
      <c r="D108" s="1850" t="s">
        <v>2639</v>
      </c>
      <c r="E108" s="1850" t="s">
        <v>2640</v>
      </c>
      <c r="F108" s="1850" t="s">
        <v>2414</v>
      </c>
      <c r="G108" s="1850" t="s">
        <v>28</v>
      </c>
      <c r="H108" s="1850" t="s">
        <v>28</v>
      </c>
      <c r="I108" s="1850" t="s">
        <v>812</v>
      </c>
    </row>
    <row customHeight="1" ht="11.25">
      <c r="A109" s="1850" t="s">
        <v>2257</v>
      </c>
      <c r="B109" s="1850" t="s">
        <v>16</v>
      </c>
      <c r="C109" s="1850" t="s">
        <v>2641</v>
      </c>
      <c r="D109" s="1850" t="s">
        <v>2642</v>
      </c>
      <c r="E109" s="1850" t="s">
        <v>2643</v>
      </c>
      <c r="F109" s="1850" t="s">
        <v>2414</v>
      </c>
      <c r="G109" s="1850" t="s">
        <v>28</v>
      </c>
      <c r="H109" s="1850" t="s">
        <v>28</v>
      </c>
      <c r="I109" s="1850" t="s">
        <v>812</v>
      </c>
    </row>
    <row customHeight="1" ht="11.25">
      <c r="A110" s="1850" t="s">
        <v>2257</v>
      </c>
      <c r="B110" s="1850" t="s">
        <v>16</v>
      </c>
      <c r="C110" s="1850" t="s">
        <v>2644</v>
      </c>
      <c r="D110" s="1850" t="s">
        <v>2645</v>
      </c>
      <c r="E110" s="1850" t="s">
        <v>2646</v>
      </c>
      <c r="F110" s="1850" t="s">
        <v>2425</v>
      </c>
      <c r="G110" s="1850" t="s">
        <v>2647</v>
      </c>
      <c r="H110" s="1850" t="s">
        <v>28</v>
      </c>
      <c r="I110" s="1850" t="s">
        <v>812</v>
      </c>
    </row>
    <row customHeight="1" ht="11.25">
      <c r="A111" s="1850" t="s">
        <v>2257</v>
      </c>
      <c r="B111" s="1850" t="s">
        <v>16</v>
      </c>
      <c r="C111" s="1850" t="s">
        <v>2648</v>
      </c>
      <c r="D111" s="1850" t="s">
        <v>2649</v>
      </c>
      <c r="E111" s="1850" t="s">
        <v>2650</v>
      </c>
      <c r="F111" s="1850" t="s">
        <v>2414</v>
      </c>
      <c r="G111" s="1850" t="s">
        <v>28</v>
      </c>
      <c r="H111" s="1850" t="s">
        <v>28</v>
      </c>
      <c r="I111" s="1850" t="s">
        <v>812</v>
      </c>
    </row>
    <row customHeight="1" ht="11.25">
      <c r="A112" s="1850" t="s">
        <v>2257</v>
      </c>
      <c r="B112" s="1850" t="s">
        <v>16</v>
      </c>
      <c r="C112" s="1850" t="s">
        <v>2651</v>
      </c>
      <c r="D112" s="1850" t="s">
        <v>2652</v>
      </c>
      <c r="E112" s="1850" t="s">
        <v>2653</v>
      </c>
      <c r="F112" s="1850" t="s">
        <v>51</v>
      </c>
      <c r="G112" s="1850" t="s">
        <v>28</v>
      </c>
      <c r="H112" s="1850" t="s">
        <v>28</v>
      </c>
      <c r="I112" s="1850" t="s">
        <v>812</v>
      </c>
    </row>
    <row customHeight="1" ht="11.25">
      <c r="A113" s="1850" t="s">
        <v>2257</v>
      </c>
      <c r="B113" s="1850" t="s">
        <v>16</v>
      </c>
      <c r="C113" s="1850" t="s">
        <v>2654</v>
      </c>
      <c r="D113" s="1850" t="s">
        <v>2655</v>
      </c>
      <c r="E113" s="1850" t="s">
        <v>2656</v>
      </c>
      <c r="F113" s="1850" t="s">
        <v>51</v>
      </c>
      <c r="G113" s="1850" t="s">
        <v>28</v>
      </c>
      <c r="H113" s="1850" t="s">
        <v>28</v>
      </c>
      <c r="I113" s="1850" t="s">
        <v>812</v>
      </c>
    </row>
    <row customHeight="1" ht="11.25">
      <c r="A114" s="1850" t="s">
        <v>2257</v>
      </c>
      <c r="B114" s="1850" t="s">
        <v>16</v>
      </c>
      <c r="C114" s="1850" t="s">
        <v>2657</v>
      </c>
      <c r="D114" s="1850" t="s">
        <v>2658</v>
      </c>
      <c r="E114" s="1850" t="s">
        <v>2659</v>
      </c>
      <c r="F114" s="1850" t="s">
        <v>2660</v>
      </c>
      <c r="G114" s="1850" t="s">
        <v>28</v>
      </c>
      <c r="H114" s="1850" t="s">
        <v>28</v>
      </c>
      <c r="I114" s="1850" t="s">
        <v>812</v>
      </c>
    </row>
    <row customHeight="1" ht="11.25">
      <c r="A115" s="1850" t="s">
        <v>2257</v>
      </c>
      <c r="B115" s="1850" t="s">
        <v>16</v>
      </c>
      <c r="C115" s="1850" t="s">
        <v>2661</v>
      </c>
      <c r="D115" s="1850" t="s">
        <v>2662</v>
      </c>
      <c r="E115" s="1850" t="s">
        <v>2663</v>
      </c>
      <c r="F115" s="1850" t="s">
        <v>2612</v>
      </c>
      <c r="G115" s="1850" t="s">
        <v>2664</v>
      </c>
      <c r="H115" s="1850" t="s">
        <v>28</v>
      </c>
      <c r="I115" s="1850" t="s">
        <v>812</v>
      </c>
    </row>
    <row customHeight="1" ht="11.25">
      <c r="A116" s="1850" t="s">
        <v>2257</v>
      </c>
      <c r="B116" s="1850" t="s">
        <v>16</v>
      </c>
      <c r="C116" s="1850" t="s">
        <v>2665</v>
      </c>
      <c r="D116" s="1850" t="s">
        <v>2666</v>
      </c>
      <c r="E116" s="1850" t="s">
        <v>2667</v>
      </c>
      <c r="F116" s="1850" t="s">
        <v>2338</v>
      </c>
      <c r="G116" s="1850" t="s">
        <v>28</v>
      </c>
      <c r="H116" s="1850" t="s">
        <v>28</v>
      </c>
      <c r="I116" s="1850" t="s">
        <v>812</v>
      </c>
    </row>
    <row customHeight="1" ht="11.25">
      <c r="A117" s="1850" t="s">
        <v>2257</v>
      </c>
      <c r="B117" s="1850" t="s">
        <v>16</v>
      </c>
      <c r="C117" s="1850" t="s">
        <v>2668</v>
      </c>
      <c r="D117" s="1850" t="s">
        <v>2669</v>
      </c>
      <c r="E117" s="1850" t="s">
        <v>2670</v>
      </c>
      <c r="F117" s="1850" t="s">
        <v>2414</v>
      </c>
      <c r="G117" s="1850" t="s">
        <v>28</v>
      </c>
      <c r="H117" s="1850" t="s">
        <v>28</v>
      </c>
      <c r="I117" s="1850" t="s">
        <v>812</v>
      </c>
    </row>
    <row customHeight="1" ht="11.25">
      <c r="A118" s="1850" t="s">
        <v>2257</v>
      </c>
      <c r="B118" s="1850" t="s">
        <v>16</v>
      </c>
      <c r="C118" s="1850" t="s">
        <v>2671</v>
      </c>
      <c r="D118" s="1850" t="s">
        <v>2672</v>
      </c>
      <c r="E118" s="1850" t="s">
        <v>2673</v>
      </c>
      <c r="F118" s="1850" t="s">
        <v>2414</v>
      </c>
      <c r="G118" s="1850" t="s">
        <v>2674</v>
      </c>
      <c r="H118" s="1850" t="s">
        <v>28</v>
      </c>
      <c r="I118" s="1850" t="s">
        <v>812</v>
      </c>
    </row>
    <row customHeight="1" ht="11.25">
      <c r="A119" s="1850" t="s">
        <v>2257</v>
      </c>
      <c r="B119" s="1850" t="s">
        <v>16</v>
      </c>
      <c r="C119" s="1850" t="s">
        <v>2675</v>
      </c>
      <c r="D119" s="1850" t="s">
        <v>2676</v>
      </c>
      <c r="E119" s="1850" t="s">
        <v>2677</v>
      </c>
      <c r="F119" s="1850" t="s">
        <v>2307</v>
      </c>
      <c r="G119" s="1850" t="s">
        <v>2678</v>
      </c>
      <c r="H119" s="1850" t="s">
        <v>28</v>
      </c>
      <c r="I119" s="1850" t="s">
        <v>812</v>
      </c>
    </row>
    <row customHeight="1" ht="11.25">
      <c r="A120" s="1850" t="s">
        <v>2257</v>
      </c>
      <c r="B120" s="1850" t="s">
        <v>16</v>
      </c>
      <c r="C120" s="1850" t="s">
        <v>2679</v>
      </c>
      <c r="D120" s="1850" t="s">
        <v>2680</v>
      </c>
      <c r="E120" s="1850" t="s">
        <v>2681</v>
      </c>
      <c r="F120" s="1850" t="s">
        <v>2414</v>
      </c>
      <c r="G120" s="1850" t="s">
        <v>28</v>
      </c>
      <c r="H120" s="1850" t="s">
        <v>28</v>
      </c>
      <c r="I120" s="1850" t="s">
        <v>812</v>
      </c>
    </row>
    <row customHeight="1" ht="11.25">
      <c r="A121" s="1850" t="s">
        <v>2257</v>
      </c>
      <c r="B121" s="1850" t="s">
        <v>16</v>
      </c>
      <c r="C121" s="1850" t="s">
        <v>2682</v>
      </c>
      <c r="D121" s="1850" t="s">
        <v>2683</v>
      </c>
      <c r="E121" s="1850" t="s">
        <v>2684</v>
      </c>
      <c r="F121" s="1850" t="s">
        <v>2425</v>
      </c>
      <c r="G121" s="1850" t="s">
        <v>2685</v>
      </c>
      <c r="H121" s="1850" t="s">
        <v>28</v>
      </c>
      <c r="I121" s="1850" t="s">
        <v>812</v>
      </c>
    </row>
    <row customHeight="1" ht="11.25">
      <c r="A122" s="1850" t="s">
        <v>2257</v>
      </c>
      <c r="B122" s="1850" t="s">
        <v>16</v>
      </c>
      <c r="C122" s="1850" t="s">
        <v>2686</v>
      </c>
      <c r="D122" s="1850" t="s">
        <v>2687</v>
      </c>
      <c r="E122" s="1850" t="s">
        <v>2688</v>
      </c>
      <c r="F122" s="1850" t="s">
        <v>2452</v>
      </c>
      <c r="G122" s="1850" t="s">
        <v>2689</v>
      </c>
      <c r="H122" s="1850" t="s">
        <v>28</v>
      </c>
      <c r="I122" s="1850" t="s">
        <v>812</v>
      </c>
    </row>
    <row customHeight="1" ht="11.25">
      <c r="A123" s="1850" t="s">
        <v>2257</v>
      </c>
      <c r="B123" s="1850" t="s">
        <v>16</v>
      </c>
      <c r="C123" s="1850" t="s">
        <v>2690</v>
      </c>
      <c r="D123" s="1850" t="s">
        <v>2691</v>
      </c>
      <c r="E123" s="1850" t="s">
        <v>2692</v>
      </c>
      <c r="F123" s="1850" t="s">
        <v>2693</v>
      </c>
      <c r="G123" s="1850" t="s">
        <v>2694</v>
      </c>
      <c r="H123" s="1850" t="s">
        <v>28</v>
      </c>
      <c r="I123" s="1850" t="s">
        <v>812</v>
      </c>
    </row>
    <row customHeight="1" ht="11.25">
      <c r="A124" s="1850" t="s">
        <v>2257</v>
      </c>
      <c r="B124" s="1850" t="s">
        <v>16</v>
      </c>
      <c r="C124" s="1850" t="s">
        <v>2695</v>
      </c>
      <c r="D124" s="1850" t="s">
        <v>2696</v>
      </c>
      <c r="E124" s="1850" t="s">
        <v>2697</v>
      </c>
      <c r="F124" s="1850" t="s">
        <v>2406</v>
      </c>
      <c r="G124" s="1850" t="s">
        <v>28</v>
      </c>
      <c r="H124" s="1850" t="s">
        <v>28</v>
      </c>
      <c r="I124" s="1850" t="s">
        <v>812</v>
      </c>
    </row>
    <row customHeight="1" ht="11.25">
      <c r="A125" s="1850" t="s">
        <v>2257</v>
      </c>
      <c r="B125" s="1850" t="s">
        <v>16</v>
      </c>
      <c r="C125" s="1850" t="s">
        <v>2698</v>
      </c>
      <c r="D125" s="1850" t="s">
        <v>2699</v>
      </c>
      <c r="E125" s="1850" t="s">
        <v>2700</v>
      </c>
      <c r="F125" s="1850" t="s">
        <v>2307</v>
      </c>
      <c r="G125" s="1850" t="s">
        <v>2701</v>
      </c>
      <c r="H125" s="1850" t="s">
        <v>28</v>
      </c>
      <c r="I125" s="1850" t="s">
        <v>812</v>
      </c>
    </row>
    <row customHeight="1" ht="11.25">
      <c r="A126" s="1850" t="s">
        <v>2257</v>
      </c>
      <c r="B126" s="1850" t="s">
        <v>16</v>
      </c>
      <c r="C126" s="1850" t="s">
        <v>2702</v>
      </c>
      <c r="D126" s="1850" t="s">
        <v>2703</v>
      </c>
      <c r="E126" s="1850" t="s">
        <v>2704</v>
      </c>
      <c r="F126" s="1850" t="s">
        <v>2414</v>
      </c>
      <c r="G126" s="1850" t="s">
        <v>28</v>
      </c>
      <c r="H126" s="1850" t="s">
        <v>28</v>
      </c>
      <c r="I126" s="1850" t="s">
        <v>812</v>
      </c>
    </row>
    <row customHeight="1" ht="11.25">
      <c r="A127" s="1850" t="s">
        <v>2257</v>
      </c>
      <c r="B127" s="1850" t="s">
        <v>16</v>
      </c>
      <c r="C127" s="1850" t="s">
        <v>2705</v>
      </c>
      <c r="D127" s="1850" t="s">
        <v>2706</v>
      </c>
      <c r="E127" s="1850" t="s">
        <v>2707</v>
      </c>
      <c r="F127" s="1850" t="s">
        <v>2359</v>
      </c>
      <c r="G127" s="1850" t="s">
        <v>28</v>
      </c>
      <c r="H127" s="1850" t="s">
        <v>28</v>
      </c>
      <c r="I127" s="1850" t="s">
        <v>812</v>
      </c>
    </row>
    <row customHeight="1" ht="11.25">
      <c r="A128" s="1850" t="s">
        <v>2257</v>
      </c>
      <c r="B128" s="1850" t="s">
        <v>16</v>
      </c>
      <c r="C128" s="1850" t="s">
        <v>2708</v>
      </c>
      <c r="D128" s="1850" t="s">
        <v>2709</v>
      </c>
      <c r="E128" s="1850" t="s">
        <v>2710</v>
      </c>
      <c r="F128" s="1850" t="s">
        <v>2660</v>
      </c>
      <c r="G128" s="1850" t="s">
        <v>28</v>
      </c>
      <c r="H128" s="1850" t="s">
        <v>28</v>
      </c>
      <c r="I128" s="1850" t="s">
        <v>812</v>
      </c>
    </row>
    <row customHeight="1" ht="11.25">
      <c r="A129" s="1850" t="s">
        <v>2257</v>
      </c>
      <c r="B129" s="1850" t="s">
        <v>16</v>
      </c>
      <c r="C129" s="1850" t="s">
        <v>2711</v>
      </c>
      <c r="D129" s="1850" t="s">
        <v>2712</v>
      </c>
      <c r="E129" s="1850" t="s">
        <v>2713</v>
      </c>
      <c r="F129" s="1850" t="s">
        <v>2373</v>
      </c>
      <c r="G129" s="1850" t="s">
        <v>2714</v>
      </c>
      <c r="H129" s="1850" t="s">
        <v>28</v>
      </c>
      <c r="I129" s="1850" t="s">
        <v>812</v>
      </c>
    </row>
    <row customHeight="1" ht="11.25">
      <c r="A130" s="1850" t="s">
        <v>2257</v>
      </c>
      <c r="B130" s="1850" t="s">
        <v>16</v>
      </c>
      <c r="C130" s="1850" t="s">
        <v>2715</v>
      </c>
      <c r="D130" s="1850" t="s">
        <v>2716</v>
      </c>
      <c r="E130" s="1850" t="s">
        <v>2717</v>
      </c>
      <c r="F130" s="1850" t="s">
        <v>2307</v>
      </c>
      <c r="G130" s="1850" t="s">
        <v>2718</v>
      </c>
      <c r="H130" s="1850" t="s">
        <v>28</v>
      </c>
      <c r="I130" s="1850" t="s">
        <v>812</v>
      </c>
    </row>
    <row customHeight="1" ht="11.25">
      <c r="A131" s="1850" t="s">
        <v>2257</v>
      </c>
      <c r="B131" s="1850" t="s">
        <v>16</v>
      </c>
      <c r="C131" s="1850" t="s">
        <v>2719</v>
      </c>
      <c r="D131" s="1850" t="s">
        <v>2720</v>
      </c>
      <c r="E131" s="1850" t="s">
        <v>2721</v>
      </c>
      <c r="F131" s="1850" t="s">
        <v>51</v>
      </c>
      <c r="G131" s="1850" t="s">
        <v>2722</v>
      </c>
      <c r="H131" s="1850" t="s">
        <v>28</v>
      </c>
      <c r="I131" s="1850" t="s">
        <v>812</v>
      </c>
    </row>
    <row customHeight="1" ht="11.25">
      <c r="A132" s="1850" t="s">
        <v>2257</v>
      </c>
      <c r="B132" s="1850" t="s">
        <v>16</v>
      </c>
      <c r="C132" s="1850" t="s">
        <v>2723</v>
      </c>
      <c r="D132" s="1850" t="s">
        <v>2724</v>
      </c>
      <c r="E132" s="1850" t="s">
        <v>2725</v>
      </c>
      <c r="F132" s="1850" t="s">
        <v>2307</v>
      </c>
      <c r="G132" s="1850" t="s">
        <v>2726</v>
      </c>
      <c r="H132" s="1850" t="s">
        <v>28</v>
      </c>
      <c r="I132" s="1850" t="s">
        <v>812</v>
      </c>
    </row>
    <row customHeight="1" ht="11.25">
      <c r="A133" s="1850" t="s">
        <v>2257</v>
      </c>
      <c r="B133" s="1850" t="s">
        <v>16</v>
      </c>
      <c r="C133" s="1850" t="s">
        <v>2727</v>
      </c>
      <c r="D133" s="1850" t="s">
        <v>2728</v>
      </c>
      <c r="E133" s="1850" t="s">
        <v>2729</v>
      </c>
      <c r="F133" s="1850" t="s">
        <v>51</v>
      </c>
      <c r="G133" s="1850" t="s">
        <v>2730</v>
      </c>
      <c r="H133" s="1850" t="s">
        <v>28</v>
      </c>
      <c r="I133" s="1850" t="s">
        <v>812</v>
      </c>
    </row>
    <row customHeight="1" ht="11.25">
      <c r="A134" s="1850" t="s">
        <v>2257</v>
      </c>
      <c r="B134" s="1850" t="s">
        <v>16</v>
      </c>
      <c r="C134" s="1850" t="s">
        <v>2731</v>
      </c>
      <c r="D134" s="1850" t="s">
        <v>2732</v>
      </c>
      <c r="E134" s="1850" t="s">
        <v>2733</v>
      </c>
      <c r="F134" s="1850" t="s">
        <v>2377</v>
      </c>
      <c r="G134" s="1850" t="s">
        <v>2734</v>
      </c>
      <c r="H134" s="1850" t="s">
        <v>28</v>
      </c>
      <c r="I134" s="1850" t="s">
        <v>812</v>
      </c>
    </row>
    <row customHeight="1" ht="11.25">
      <c r="A135" s="1850" t="s">
        <v>2257</v>
      </c>
      <c r="B135" s="1850" t="s">
        <v>16</v>
      </c>
      <c r="C135" s="1850" t="s">
        <v>2735</v>
      </c>
      <c r="D135" s="1850" t="s">
        <v>2736</v>
      </c>
      <c r="E135" s="1850" t="s">
        <v>2737</v>
      </c>
      <c r="F135" s="1850" t="s">
        <v>2612</v>
      </c>
      <c r="G135" s="1850" t="s">
        <v>28</v>
      </c>
      <c r="H135" s="1850" t="s">
        <v>28</v>
      </c>
      <c r="I135" s="1850" t="s">
        <v>812</v>
      </c>
    </row>
    <row customHeight="1" ht="11.25">
      <c r="A136" s="1850" t="s">
        <v>2257</v>
      </c>
      <c r="B136" s="1850" t="s">
        <v>16</v>
      </c>
      <c r="C136" s="1850" t="s">
        <v>2738</v>
      </c>
      <c r="D136" s="1850" t="s">
        <v>2739</v>
      </c>
      <c r="E136" s="1850" t="s">
        <v>2740</v>
      </c>
      <c r="F136" s="1850" t="s">
        <v>2612</v>
      </c>
      <c r="G136" s="1850" t="s">
        <v>28</v>
      </c>
      <c r="H136" s="1850" t="s">
        <v>28</v>
      </c>
      <c r="I136" s="1850" t="s">
        <v>812</v>
      </c>
    </row>
    <row customHeight="1" ht="11.25">
      <c r="A137" s="1850" t="s">
        <v>2257</v>
      </c>
      <c r="B137" s="1850" t="s">
        <v>16</v>
      </c>
      <c r="C137" s="1850" t="s">
        <v>2741</v>
      </c>
      <c r="D137" s="1850" t="s">
        <v>2742</v>
      </c>
      <c r="E137" s="1850" t="s">
        <v>2743</v>
      </c>
      <c r="F137" s="1850" t="s">
        <v>2338</v>
      </c>
      <c r="G137" s="1850" t="s">
        <v>2744</v>
      </c>
      <c r="H137" s="1850" t="s">
        <v>28</v>
      </c>
      <c r="I137" s="1850" t="s">
        <v>812</v>
      </c>
    </row>
    <row customHeight="1" ht="11.25">
      <c r="A138" s="1850" t="s">
        <v>2257</v>
      </c>
      <c r="B138" s="1850" t="s">
        <v>16</v>
      </c>
      <c r="C138" s="1850" t="s">
        <v>2745</v>
      </c>
      <c r="D138" s="1850" t="s">
        <v>2746</v>
      </c>
      <c r="E138" s="1850" t="s">
        <v>2747</v>
      </c>
      <c r="F138" s="1850" t="s">
        <v>2388</v>
      </c>
      <c r="G138" s="1850" t="s">
        <v>28</v>
      </c>
      <c r="H138" s="1850" t="s">
        <v>28</v>
      </c>
      <c r="I138" s="1850" t="s">
        <v>812</v>
      </c>
    </row>
    <row customHeight="1" ht="11.25">
      <c r="A139" s="1850" t="s">
        <v>2257</v>
      </c>
      <c r="B139" s="1850" t="s">
        <v>16</v>
      </c>
      <c r="C139" s="1850" t="s">
        <v>2748</v>
      </c>
      <c r="D139" s="1850" t="s">
        <v>2749</v>
      </c>
      <c r="E139" s="1850" t="s">
        <v>2750</v>
      </c>
      <c r="F139" s="1850" t="s">
        <v>2388</v>
      </c>
      <c r="G139" s="1850" t="s">
        <v>28</v>
      </c>
      <c r="H139" s="1850" t="s">
        <v>28</v>
      </c>
      <c r="I139" s="1850" t="s">
        <v>812</v>
      </c>
    </row>
    <row customHeight="1" ht="11.25">
      <c r="A140" s="1850" t="s">
        <v>2257</v>
      </c>
      <c r="B140" s="1850" t="s">
        <v>16</v>
      </c>
      <c r="C140" s="1850" t="s">
        <v>2751</v>
      </c>
      <c r="D140" s="1850" t="s">
        <v>2752</v>
      </c>
      <c r="E140" s="1850" t="s">
        <v>2753</v>
      </c>
      <c r="F140" s="1850" t="s">
        <v>2414</v>
      </c>
      <c r="G140" s="1850" t="s">
        <v>2754</v>
      </c>
      <c r="H140" s="1850" t="s">
        <v>28</v>
      </c>
      <c r="I140" s="1850" t="s">
        <v>812</v>
      </c>
    </row>
    <row customHeight="1" ht="11.25">
      <c r="A141" s="1850" t="s">
        <v>2257</v>
      </c>
      <c r="B141" s="1850" t="s">
        <v>16</v>
      </c>
      <c r="C141" s="1850" t="s">
        <v>2755</v>
      </c>
      <c r="D141" s="1850" t="s">
        <v>2756</v>
      </c>
      <c r="E141" s="1850" t="s">
        <v>2757</v>
      </c>
      <c r="F141" s="1850" t="s">
        <v>2270</v>
      </c>
      <c r="G141" s="1850" t="s">
        <v>28</v>
      </c>
      <c r="H141" s="1850" t="s">
        <v>28</v>
      </c>
      <c r="I141" s="1850" t="s">
        <v>812</v>
      </c>
    </row>
    <row customHeight="1" ht="11.25">
      <c r="A142" s="1850" t="s">
        <v>2257</v>
      </c>
      <c r="B142" s="1850" t="s">
        <v>16</v>
      </c>
      <c r="C142" s="1850" t="s">
        <v>2758</v>
      </c>
      <c r="D142" s="1850" t="s">
        <v>2759</v>
      </c>
      <c r="E142" s="1850" t="s">
        <v>2760</v>
      </c>
      <c r="F142" s="1850" t="s">
        <v>2434</v>
      </c>
      <c r="G142" s="1850" t="s">
        <v>2761</v>
      </c>
      <c r="H142" s="1850" t="s">
        <v>28</v>
      </c>
      <c r="I142" s="1850" t="s">
        <v>812</v>
      </c>
    </row>
    <row customHeight="1" ht="11.25">
      <c r="A143" s="1850" t="s">
        <v>2257</v>
      </c>
      <c r="B143" s="1850" t="s">
        <v>16</v>
      </c>
      <c r="C143" s="1850" t="s">
        <v>2762</v>
      </c>
      <c r="D143" s="1850" t="s">
        <v>2763</v>
      </c>
      <c r="E143" s="1850" t="s">
        <v>2764</v>
      </c>
      <c r="F143" s="1850" t="s">
        <v>2368</v>
      </c>
      <c r="G143" s="1850" t="s">
        <v>2765</v>
      </c>
      <c r="H143" s="1850" t="s">
        <v>28</v>
      </c>
      <c r="I143" s="1850" t="s">
        <v>812</v>
      </c>
    </row>
    <row customHeight="1" ht="11.25">
      <c r="A144" s="1850" t="s">
        <v>2257</v>
      </c>
      <c r="B144" s="1850" t="s">
        <v>16</v>
      </c>
      <c r="C144" s="1850" t="s">
        <v>2766</v>
      </c>
      <c r="D144" s="1850" t="s">
        <v>2767</v>
      </c>
      <c r="E144" s="1850" t="s">
        <v>2768</v>
      </c>
      <c r="F144" s="1850" t="s">
        <v>2414</v>
      </c>
      <c r="G144" s="1850" t="s">
        <v>2591</v>
      </c>
      <c r="H144" s="1850" t="s">
        <v>28</v>
      </c>
      <c r="I144" s="1850" t="s">
        <v>812</v>
      </c>
    </row>
    <row customHeight="1" ht="11.25">
      <c r="A145" s="1850" t="s">
        <v>2257</v>
      </c>
      <c r="B145" s="1850" t="s">
        <v>16</v>
      </c>
      <c r="C145" s="1850" t="s">
        <v>2769</v>
      </c>
      <c r="D145" s="1850" t="s">
        <v>2770</v>
      </c>
      <c r="E145" s="1850" t="s">
        <v>2771</v>
      </c>
      <c r="F145" s="1850" t="s">
        <v>2612</v>
      </c>
      <c r="G145" s="1850" t="s">
        <v>28</v>
      </c>
      <c r="H145" s="1850" t="s">
        <v>28</v>
      </c>
      <c r="I145" s="1850" t="s">
        <v>812</v>
      </c>
    </row>
    <row customHeight="1" ht="11.25">
      <c r="A146" s="1850" t="s">
        <v>2257</v>
      </c>
      <c r="B146" s="1850" t="s">
        <v>16</v>
      </c>
      <c r="C146" s="1850" t="s">
        <v>2772</v>
      </c>
      <c r="D146" s="1850" t="s">
        <v>2773</v>
      </c>
      <c r="E146" s="1850" t="s">
        <v>2774</v>
      </c>
      <c r="F146" s="1850" t="s">
        <v>2364</v>
      </c>
      <c r="G146" s="1850" t="s">
        <v>28</v>
      </c>
      <c r="H146" s="1850" t="s">
        <v>28</v>
      </c>
      <c r="I146" s="1850" t="s">
        <v>812</v>
      </c>
    </row>
    <row customHeight="1" ht="11.25">
      <c r="A147" s="1850" t="s">
        <v>2257</v>
      </c>
      <c r="B147" s="1850" t="s">
        <v>16</v>
      </c>
      <c r="C147" s="1850" t="s">
        <v>2775</v>
      </c>
      <c r="D147" s="1850" t="s">
        <v>2776</v>
      </c>
      <c r="E147" s="1850" t="s">
        <v>2777</v>
      </c>
      <c r="F147" s="1850" t="s">
        <v>2543</v>
      </c>
      <c r="G147" s="1850" t="s">
        <v>2778</v>
      </c>
      <c r="H147" s="1850" t="s">
        <v>28</v>
      </c>
      <c r="I147" s="1850" t="s">
        <v>812</v>
      </c>
    </row>
    <row customHeight="1" ht="11.25">
      <c r="A148" s="1850" t="s">
        <v>2257</v>
      </c>
      <c r="B148" s="1850" t="s">
        <v>16</v>
      </c>
      <c r="C148" s="1850" t="s">
        <v>2779</v>
      </c>
      <c r="D148" s="1850" t="s">
        <v>2780</v>
      </c>
      <c r="E148" s="1850" t="s">
        <v>2781</v>
      </c>
      <c r="F148" s="1850" t="s">
        <v>2377</v>
      </c>
      <c r="G148" s="1850" t="s">
        <v>2327</v>
      </c>
      <c r="H148" s="1850" t="s">
        <v>28</v>
      </c>
      <c r="I148" s="1850" t="s">
        <v>812</v>
      </c>
    </row>
    <row customHeight="1" ht="11.25">
      <c r="A149" s="1850" t="s">
        <v>2257</v>
      </c>
      <c r="B149" s="1850" t="s">
        <v>16</v>
      </c>
      <c r="C149" s="1850" t="s">
        <v>2782</v>
      </c>
      <c r="D149" s="1850" t="s">
        <v>2783</v>
      </c>
      <c r="E149" s="1850" t="s">
        <v>2784</v>
      </c>
      <c r="F149" s="1850" t="s">
        <v>2612</v>
      </c>
      <c r="G149" s="1850" t="s">
        <v>28</v>
      </c>
      <c r="H149" s="1850" t="s">
        <v>28</v>
      </c>
      <c r="I149" s="1850" t="s">
        <v>812</v>
      </c>
    </row>
    <row customHeight="1" ht="11.25">
      <c r="A150" s="1850" t="s">
        <v>2257</v>
      </c>
      <c r="B150" s="1850" t="s">
        <v>16</v>
      </c>
      <c r="C150" s="1850" t="s">
        <v>2785</v>
      </c>
      <c r="D150" s="1850" t="s">
        <v>2786</v>
      </c>
      <c r="E150" s="1850" t="s">
        <v>2787</v>
      </c>
      <c r="F150" s="1850" t="s">
        <v>2270</v>
      </c>
      <c r="G150" s="1850" t="s">
        <v>2506</v>
      </c>
      <c r="H150" s="1850" t="s">
        <v>28</v>
      </c>
      <c r="I150" s="1850" t="s">
        <v>812</v>
      </c>
    </row>
    <row customHeight="1" ht="11.25">
      <c r="A151" s="1850" t="s">
        <v>2257</v>
      </c>
      <c r="B151" s="1850" t="s">
        <v>16</v>
      </c>
      <c r="C151" s="1850" t="s">
        <v>2788</v>
      </c>
      <c r="D151" s="1850" t="s">
        <v>2789</v>
      </c>
      <c r="E151" s="1850" t="s">
        <v>2790</v>
      </c>
      <c r="F151" s="1850" t="s">
        <v>2270</v>
      </c>
      <c r="G151" s="1850" t="s">
        <v>2791</v>
      </c>
      <c r="H151" s="1850" t="s">
        <v>28</v>
      </c>
      <c r="I151" s="1850" t="s">
        <v>812</v>
      </c>
    </row>
    <row customHeight="1" ht="11.25">
      <c r="A152" s="1850" t="s">
        <v>2257</v>
      </c>
      <c r="B152" s="1850" t="s">
        <v>16</v>
      </c>
      <c r="C152" s="1850" t="s">
        <v>2792</v>
      </c>
      <c r="D152" s="1850" t="s">
        <v>2793</v>
      </c>
      <c r="E152" s="1850" t="s">
        <v>2794</v>
      </c>
      <c r="F152" s="1850" t="s">
        <v>2660</v>
      </c>
      <c r="G152" s="1850" t="s">
        <v>2795</v>
      </c>
      <c r="H152" s="1850" t="s">
        <v>28</v>
      </c>
      <c r="I152" s="1850" t="s">
        <v>812</v>
      </c>
    </row>
    <row customHeight="1" ht="11.25">
      <c r="A153" s="1850" t="s">
        <v>2257</v>
      </c>
      <c r="B153" s="1850" t="s">
        <v>16</v>
      </c>
      <c r="C153" s="1850" t="s">
        <v>2796</v>
      </c>
      <c r="D153" s="1850" t="s">
        <v>2797</v>
      </c>
      <c r="E153" s="1850" t="s">
        <v>2798</v>
      </c>
      <c r="F153" s="1850" t="s">
        <v>2406</v>
      </c>
      <c r="G153" s="1850" t="s">
        <v>28</v>
      </c>
      <c r="H153" s="1850" t="s">
        <v>28</v>
      </c>
      <c r="I153" s="1850" t="s">
        <v>812</v>
      </c>
    </row>
    <row customHeight="1" ht="11.25">
      <c r="A154" s="1850" t="s">
        <v>2257</v>
      </c>
      <c r="B154" s="1850" t="s">
        <v>16</v>
      </c>
      <c r="C154" s="1850" t="s">
        <v>2799</v>
      </c>
      <c r="D154" s="1850" t="s">
        <v>2800</v>
      </c>
      <c r="E154" s="1850" t="s">
        <v>2801</v>
      </c>
      <c r="F154" s="1850" t="s">
        <v>2802</v>
      </c>
      <c r="G154" s="1850" t="s">
        <v>2803</v>
      </c>
      <c r="H154" s="1850" t="s">
        <v>28</v>
      </c>
      <c r="I154" s="1850" t="s">
        <v>812</v>
      </c>
    </row>
    <row customHeight="1" ht="11.25">
      <c r="A155" s="1850" t="s">
        <v>2257</v>
      </c>
      <c r="B155" s="1850" t="s">
        <v>16</v>
      </c>
      <c r="C155" s="1850" t="s">
        <v>2804</v>
      </c>
      <c r="D155" s="1850" t="s">
        <v>2805</v>
      </c>
      <c r="E155" s="1850" t="s">
        <v>2806</v>
      </c>
      <c r="F155" s="1850" t="s">
        <v>2452</v>
      </c>
      <c r="G155" s="1850" t="s">
        <v>28</v>
      </c>
      <c r="H155" s="1850" t="s">
        <v>28</v>
      </c>
      <c r="I155" s="1850" t="s">
        <v>812</v>
      </c>
    </row>
    <row customHeight="1" ht="11.25">
      <c r="A156" s="1850" t="s">
        <v>2257</v>
      </c>
      <c r="B156" s="1850" t="s">
        <v>16</v>
      </c>
      <c r="C156" s="1850" t="s">
        <v>2807</v>
      </c>
      <c r="D156" s="1850" t="s">
        <v>2808</v>
      </c>
      <c r="E156" s="1850" t="s">
        <v>2809</v>
      </c>
      <c r="F156" s="1850" t="s">
        <v>2406</v>
      </c>
      <c r="G156" s="1850" t="s">
        <v>28</v>
      </c>
      <c r="H156" s="1850" t="s">
        <v>28</v>
      </c>
      <c r="I156" s="1850" t="s">
        <v>812</v>
      </c>
    </row>
    <row customHeight="1" ht="11.25">
      <c r="A157" s="1850" t="s">
        <v>2257</v>
      </c>
      <c r="B157" s="1850" t="s">
        <v>16</v>
      </c>
      <c r="C157" s="1850" t="s">
        <v>2810</v>
      </c>
      <c r="D157" s="1850" t="s">
        <v>2811</v>
      </c>
      <c r="E157" s="1850" t="s">
        <v>2812</v>
      </c>
      <c r="F157" s="1850" t="s">
        <v>2270</v>
      </c>
      <c r="G157" s="1850" t="s">
        <v>28</v>
      </c>
      <c r="H157" s="1850" t="s">
        <v>28</v>
      </c>
      <c r="I157" s="1850" t="s">
        <v>812</v>
      </c>
    </row>
    <row customHeight="1" ht="11.25">
      <c r="A158" s="1850" t="s">
        <v>2257</v>
      </c>
      <c r="B158" s="1850" t="s">
        <v>16</v>
      </c>
      <c r="C158" s="1850" t="s">
        <v>2813</v>
      </c>
      <c r="D158" s="1850" t="s">
        <v>2814</v>
      </c>
      <c r="E158" s="1850" t="s">
        <v>2815</v>
      </c>
      <c r="F158" s="1850" t="s">
        <v>2320</v>
      </c>
      <c r="G158" s="1850" t="s">
        <v>2816</v>
      </c>
      <c r="H158" s="1850" t="s">
        <v>28</v>
      </c>
      <c r="I158" s="1850" t="s">
        <v>812</v>
      </c>
    </row>
    <row customHeight="1" ht="11.25">
      <c r="A159" s="1850" t="s">
        <v>2257</v>
      </c>
      <c r="B159" s="1850" t="s">
        <v>16</v>
      </c>
      <c r="C159" s="1850" t="s">
        <v>2817</v>
      </c>
      <c r="D159" s="1850" t="s">
        <v>2818</v>
      </c>
      <c r="E159" s="1850" t="s">
        <v>2819</v>
      </c>
      <c r="F159" s="1850" t="s">
        <v>2270</v>
      </c>
      <c r="G159" s="1850" t="s">
        <v>28</v>
      </c>
      <c r="H159" s="1850" t="s">
        <v>28</v>
      </c>
      <c r="I159" s="1850" t="s">
        <v>812</v>
      </c>
    </row>
    <row customHeight="1" ht="11.25">
      <c r="A160" s="1850" t="s">
        <v>2257</v>
      </c>
      <c r="B160" s="1850" t="s">
        <v>16</v>
      </c>
      <c r="C160" s="1850" t="s">
        <v>2820</v>
      </c>
      <c r="D160" s="1850" t="s">
        <v>2821</v>
      </c>
      <c r="E160" s="1850" t="s">
        <v>2822</v>
      </c>
      <c r="F160" s="1850" t="s">
        <v>2823</v>
      </c>
      <c r="G160" s="1850" t="s">
        <v>28</v>
      </c>
      <c r="H160" s="1850" t="s">
        <v>28</v>
      </c>
      <c r="I160" s="1850" t="s">
        <v>812</v>
      </c>
    </row>
    <row customHeight="1" ht="11.25">
      <c r="A161" s="1850" t="s">
        <v>2257</v>
      </c>
      <c r="B161" s="1850" t="s">
        <v>16</v>
      </c>
      <c r="C161" s="1850" t="s">
        <v>2824</v>
      </c>
      <c r="D161" s="1850" t="s">
        <v>2825</v>
      </c>
      <c r="E161" s="1850" t="s">
        <v>2826</v>
      </c>
      <c r="F161" s="1850" t="s">
        <v>2359</v>
      </c>
      <c r="G161" s="1850" t="s">
        <v>28</v>
      </c>
      <c r="H161" s="1850" t="s">
        <v>28</v>
      </c>
      <c r="I161" s="1850" t="s">
        <v>812</v>
      </c>
    </row>
    <row customHeight="1" ht="11.25">
      <c r="A162" s="1850" t="s">
        <v>2257</v>
      </c>
      <c r="B162" s="1850" t="s">
        <v>16</v>
      </c>
      <c r="C162" s="1850" t="s">
        <v>2827</v>
      </c>
      <c r="D162" s="1850" t="s">
        <v>2828</v>
      </c>
      <c r="E162" s="1850" t="s">
        <v>2829</v>
      </c>
      <c r="F162" s="1850" t="s">
        <v>2830</v>
      </c>
      <c r="G162" s="1850" t="s">
        <v>28</v>
      </c>
      <c r="H162" s="1850" t="s">
        <v>28</v>
      </c>
      <c r="I162" s="1850" t="s">
        <v>812</v>
      </c>
    </row>
    <row customHeight="1" ht="11.25">
      <c r="A163" s="1850" t="s">
        <v>2257</v>
      </c>
      <c r="B163" s="1850" t="s">
        <v>16</v>
      </c>
      <c r="C163" s="1850" t="s">
        <v>2831</v>
      </c>
      <c r="D163" s="1850" t="s">
        <v>2832</v>
      </c>
      <c r="E163" s="1850" t="s">
        <v>2833</v>
      </c>
      <c r="F163" s="1850" t="s">
        <v>2834</v>
      </c>
      <c r="G163" s="1850" t="s">
        <v>2835</v>
      </c>
      <c r="H163" s="1850" t="s">
        <v>28</v>
      </c>
      <c r="I163" s="1850" t="s">
        <v>812</v>
      </c>
    </row>
    <row customHeight="1" ht="11.25">
      <c r="A164" s="1850" t="s">
        <v>2257</v>
      </c>
      <c r="B164" s="1850" t="s">
        <v>16</v>
      </c>
      <c r="C164" s="1850" t="s">
        <v>2836</v>
      </c>
      <c r="D164" s="1850" t="s">
        <v>2837</v>
      </c>
      <c r="E164" s="1850" t="s">
        <v>2341</v>
      </c>
      <c r="F164" s="1850" t="s">
        <v>2838</v>
      </c>
      <c r="G164" s="1850" t="s">
        <v>2839</v>
      </c>
      <c r="H164" s="1850" t="s">
        <v>28</v>
      </c>
      <c r="I164" s="1850" t="s">
        <v>812</v>
      </c>
    </row>
    <row customHeight="1" ht="11.25">
      <c r="A165" s="1850" t="s">
        <v>2257</v>
      </c>
      <c r="B165" s="1850" t="s">
        <v>16</v>
      </c>
      <c r="C165" s="1850" t="s">
        <v>2840</v>
      </c>
      <c r="D165" s="1850" t="s">
        <v>2841</v>
      </c>
      <c r="E165" s="1850" t="s">
        <v>2842</v>
      </c>
      <c r="F165" s="1850" t="s">
        <v>2414</v>
      </c>
      <c r="G165" s="1850" t="s">
        <v>28</v>
      </c>
      <c r="H165" s="1850" t="s">
        <v>28</v>
      </c>
      <c r="I165" s="1850" t="s">
        <v>812</v>
      </c>
    </row>
    <row customHeight="1" ht="11.25">
      <c r="A166" s="1850" t="s">
        <v>2257</v>
      </c>
      <c r="B166" s="1850" t="s">
        <v>16</v>
      </c>
      <c r="C166" s="1850" t="s">
        <v>2258</v>
      </c>
      <c r="D166" s="1850" t="s">
        <v>2259</v>
      </c>
      <c r="E166" s="1850" t="s">
        <v>2260</v>
      </c>
      <c r="F166" s="1850" t="s">
        <v>2261</v>
      </c>
      <c r="G166" s="1850" t="s">
        <v>2262</v>
      </c>
      <c r="H166" s="1850" t="s">
        <v>28</v>
      </c>
      <c r="I166" s="1850" t="s">
        <v>898</v>
      </c>
    </row>
    <row customHeight="1" ht="11.25">
      <c r="A167" s="1850" t="s">
        <v>2257</v>
      </c>
      <c r="B167" s="1850" t="s">
        <v>16</v>
      </c>
      <c r="C167" s="1850" t="s">
        <v>2267</v>
      </c>
      <c r="D167" s="1850" t="s">
        <v>2268</v>
      </c>
      <c r="E167" s="1850" t="s">
        <v>2269</v>
      </c>
      <c r="F167" s="1850" t="s">
        <v>2270</v>
      </c>
      <c r="G167" s="1850" t="s">
        <v>2271</v>
      </c>
      <c r="H167" s="1850" t="s">
        <v>28</v>
      </c>
      <c r="I167" s="1850" t="s">
        <v>898</v>
      </c>
    </row>
    <row customHeight="1" ht="11.25">
      <c r="A168" s="1850" t="s">
        <v>2257</v>
      </c>
      <c r="B168" s="1850" t="s">
        <v>16</v>
      </c>
      <c r="C168" s="1850" t="s">
        <v>2274</v>
      </c>
      <c r="D168" s="1850" t="s">
        <v>2275</v>
      </c>
      <c r="E168" s="1850" t="s">
        <v>2269</v>
      </c>
      <c r="F168" s="1850" t="s">
        <v>2276</v>
      </c>
      <c r="G168" s="1850" t="s">
        <v>28</v>
      </c>
      <c r="H168" s="1850" t="s">
        <v>28</v>
      </c>
      <c r="I168" s="1850" t="s">
        <v>898</v>
      </c>
    </row>
    <row customHeight="1" ht="11.25">
      <c r="A169" s="1850" t="s">
        <v>2257</v>
      </c>
      <c r="B169" s="1850" t="s">
        <v>16</v>
      </c>
      <c r="C169" s="1850" t="s">
        <v>2304</v>
      </c>
      <c r="D169" s="1850" t="s">
        <v>2305</v>
      </c>
      <c r="E169" s="1850" t="s">
        <v>2306</v>
      </c>
      <c r="F169" s="1850" t="s">
        <v>2307</v>
      </c>
      <c r="G169" s="1850" t="s">
        <v>2308</v>
      </c>
      <c r="H169" s="1850" t="s">
        <v>28</v>
      </c>
      <c r="I169" s="1850" t="s">
        <v>898</v>
      </c>
    </row>
    <row customHeight="1" ht="11.25">
      <c r="A170" s="1850" t="s">
        <v>2257</v>
      </c>
      <c r="B170" s="1850" t="s">
        <v>16</v>
      </c>
      <c r="C170" s="1850" t="s">
        <v>2309</v>
      </c>
      <c r="D170" s="1850" t="s">
        <v>2310</v>
      </c>
      <c r="E170" s="1850" t="s">
        <v>2311</v>
      </c>
      <c r="F170" s="1850" t="s">
        <v>2307</v>
      </c>
      <c r="G170" s="1850" t="s">
        <v>2312</v>
      </c>
      <c r="H170" s="1850" t="s">
        <v>28</v>
      </c>
      <c r="I170" s="1850" t="s">
        <v>898</v>
      </c>
    </row>
    <row customHeight="1" ht="11.25">
      <c r="A171" s="1850" t="s">
        <v>2257</v>
      </c>
      <c r="B171" s="1850" t="s">
        <v>16</v>
      </c>
      <c r="C171" s="1850" t="s">
        <v>2317</v>
      </c>
      <c r="D171" s="1850" t="s">
        <v>2318</v>
      </c>
      <c r="E171" s="1850" t="s">
        <v>2319</v>
      </c>
      <c r="F171" s="1850" t="s">
        <v>2320</v>
      </c>
      <c r="G171" s="1850" t="s">
        <v>28</v>
      </c>
      <c r="H171" s="1850" t="s">
        <v>28</v>
      </c>
      <c r="I171" s="1850" t="s">
        <v>898</v>
      </c>
    </row>
    <row customHeight="1" ht="11.25">
      <c r="A172" s="1850" t="s">
        <v>2257</v>
      </c>
      <c r="B172" s="1850" t="s">
        <v>16</v>
      </c>
      <c r="C172" s="1850" t="s">
        <v>2324</v>
      </c>
      <c r="D172" s="1850" t="s">
        <v>2325</v>
      </c>
      <c r="E172" s="1850" t="s">
        <v>2326</v>
      </c>
      <c r="F172" s="1850" t="s">
        <v>2270</v>
      </c>
      <c r="G172" s="1850" t="s">
        <v>2327</v>
      </c>
      <c r="H172" s="1850" t="s">
        <v>28</v>
      </c>
      <c r="I172" s="1850" t="s">
        <v>898</v>
      </c>
    </row>
    <row customHeight="1" ht="11.25">
      <c r="A173" s="1850" t="s">
        <v>2257</v>
      </c>
      <c r="B173" s="1850" t="s">
        <v>16</v>
      </c>
      <c r="C173" s="1850" t="s">
        <v>2328</v>
      </c>
      <c r="D173" s="1850" t="s">
        <v>2329</v>
      </c>
      <c r="E173" s="1850" t="s">
        <v>2319</v>
      </c>
      <c r="F173" s="1850" t="s">
        <v>2330</v>
      </c>
      <c r="G173" s="1850" t="s">
        <v>28</v>
      </c>
      <c r="H173" s="1850" t="s">
        <v>28</v>
      </c>
      <c r="I173" s="1850" t="s">
        <v>898</v>
      </c>
    </row>
    <row customHeight="1" ht="11.25">
      <c r="A174" s="1850" t="s">
        <v>2257</v>
      </c>
      <c r="B174" s="1850" t="s">
        <v>16</v>
      </c>
      <c r="C174" s="1850" t="s">
        <v>2331</v>
      </c>
      <c r="D174" s="1850" t="s">
        <v>2332</v>
      </c>
      <c r="E174" s="1850" t="s">
        <v>2333</v>
      </c>
      <c r="F174" s="1850" t="s">
        <v>2334</v>
      </c>
      <c r="G174" s="1850" t="s">
        <v>28</v>
      </c>
      <c r="H174" s="1850" t="s">
        <v>28</v>
      </c>
      <c r="I174" s="1850" t="s">
        <v>898</v>
      </c>
    </row>
    <row customHeight="1" ht="11.25">
      <c r="A175" s="1850" t="s">
        <v>2257</v>
      </c>
      <c r="B175" s="1850" t="s">
        <v>16</v>
      </c>
      <c r="C175" s="1850" t="s">
        <v>2339</v>
      </c>
      <c r="D175" s="1850" t="s">
        <v>2340</v>
      </c>
      <c r="E175" s="1850" t="s">
        <v>2341</v>
      </c>
      <c r="F175" s="1850" t="s">
        <v>2342</v>
      </c>
      <c r="G175" s="1850" t="s">
        <v>28</v>
      </c>
      <c r="H175" s="1850" t="s">
        <v>28</v>
      </c>
      <c r="I175" s="1850" t="s">
        <v>898</v>
      </c>
    </row>
    <row customHeight="1" ht="11.25">
      <c r="A176" s="1850" t="s">
        <v>2257</v>
      </c>
      <c r="B176" s="1850" t="s">
        <v>16</v>
      </c>
      <c r="C176" s="1850" t="s">
        <v>2347</v>
      </c>
      <c r="D176" s="1850" t="s">
        <v>2348</v>
      </c>
      <c r="E176" s="1850" t="s">
        <v>2341</v>
      </c>
      <c r="F176" s="1850" t="s">
        <v>2349</v>
      </c>
      <c r="G176" s="1850" t="s">
        <v>28</v>
      </c>
      <c r="H176" s="1850" t="s">
        <v>28</v>
      </c>
      <c r="I176" s="1850" t="s">
        <v>898</v>
      </c>
    </row>
    <row customHeight="1" ht="11.25">
      <c r="A177" s="1850" t="s">
        <v>2257</v>
      </c>
      <c r="B177" s="1850" t="s">
        <v>16</v>
      </c>
      <c r="C177" s="1850" t="s">
        <v>2350</v>
      </c>
      <c r="D177" s="1850" t="s">
        <v>2351</v>
      </c>
      <c r="E177" s="1850" t="s">
        <v>2352</v>
      </c>
      <c r="F177" s="1850" t="s">
        <v>2270</v>
      </c>
      <c r="G177" s="1850" t="s">
        <v>2353</v>
      </c>
      <c r="H177" s="1850" t="s">
        <v>28</v>
      </c>
      <c r="I177" s="1850" t="s">
        <v>898</v>
      </c>
    </row>
    <row customHeight="1" ht="11.25">
      <c r="A178" s="1850" t="s">
        <v>2257</v>
      </c>
      <c r="B178" s="1850" t="s">
        <v>16</v>
      </c>
      <c r="C178" s="1850" t="s">
        <v>28</v>
      </c>
      <c r="D178" s="1850" t="s">
        <v>2354</v>
      </c>
      <c r="E178" s="1850" t="s">
        <v>2355</v>
      </c>
      <c r="F178" s="1850" t="s">
        <v>2270</v>
      </c>
      <c r="G178" s="1850" t="s">
        <v>28</v>
      </c>
      <c r="H178" s="1850" t="s">
        <v>28</v>
      </c>
      <c r="I178" s="1850" t="s">
        <v>898</v>
      </c>
    </row>
    <row customHeight="1" ht="11.25">
      <c r="A179" s="1850" t="s">
        <v>2257</v>
      </c>
      <c r="B179" s="1850" t="s">
        <v>16</v>
      </c>
      <c r="C179" s="1850" t="s">
        <v>2374</v>
      </c>
      <c r="D179" s="1850" t="s">
        <v>2375</v>
      </c>
      <c r="E179" s="1850" t="s">
        <v>2376</v>
      </c>
      <c r="F179" s="1850" t="s">
        <v>2377</v>
      </c>
      <c r="G179" s="1850" t="s">
        <v>2378</v>
      </c>
      <c r="H179" s="1850" t="s">
        <v>28</v>
      </c>
      <c r="I179" s="1850" t="s">
        <v>898</v>
      </c>
    </row>
    <row customHeight="1" ht="11.25">
      <c r="A180" s="1850" t="s">
        <v>2257</v>
      </c>
      <c r="B180" s="1850" t="s">
        <v>16</v>
      </c>
      <c r="C180" s="1850" t="s">
        <v>2379</v>
      </c>
      <c r="D180" s="1850" t="s">
        <v>2380</v>
      </c>
      <c r="E180" s="1850" t="s">
        <v>2381</v>
      </c>
      <c r="F180" s="1850" t="s">
        <v>2316</v>
      </c>
      <c r="G180" s="1850" t="s">
        <v>28</v>
      </c>
      <c r="H180" s="1850" t="s">
        <v>28</v>
      </c>
      <c r="I180" s="1850" t="s">
        <v>898</v>
      </c>
    </row>
    <row customHeight="1" ht="11.25">
      <c r="A181" s="1850" t="s">
        <v>2257</v>
      </c>
      <c r="B181" s="1850" t="s">
        <v>16</v>
      </c>
      <c r="C181" s="1850" t="s">
        <v>2389</v>
      </c>
      <c r="D181" s="1850" t="s">
        <v>2390</v>
      </c>
      <c r="E181" s="1850" t="s">
        <v>2391</v>
      </c>
      <c r="F181" s="1850" t="s">
        <v>2334</v>
      </c>
      <c r="G181" s="1850" t="s">
        <v>2392</v>
      </c>
      <c r="H181" s="1850" t="s">
        <v>28</v>
      </c>
      <c r="I181" s="1850" t="s">
        <v>898</v>
      </c>
    </row>
    <row customHeight="1" ht="11.25">
      <c r="A182" s="1850" t="s">
        <v>2257</v>
      </c>
      <c r="B182" s="1850" t="s">
        <v>16</v>
      </c>
      <c r="C182" s="1850" t="s">
        <v>2411</v>
      </c>
      <c r="D182" s="1850" t="s">
        <v>2412</v>
      </c>
      <c r="E182" s="1850" t="s">
        <v>2413</v>
      </c>
      <c r="F182" s="1850" t="s">
        <v>2414</v>
      </c>
      <c r="G182" s="1850" t="s">
        <v>28</v>
      </c>
      <c r="H182" s="1850" t="s">
        <v>28</v>
      </c>
      <c r="I182" s="1850" t="s">
        <v>898</v>
      </c>
    </row>
    <row customHeight="1" ht="11.25">
      <c r="A183" s="1850" t="s">
        <v>2257</v>
      </c>
      <c r="B183" s="1850" t="s">
        <v>16</v>
      </c>
      <c r="C183" s="1850" t="s">
        <v>2422</v>
      </c>
      <c r="D183" s="1850" t="s">
        <v>2423</v>
      </c>
      <c r="E183" s="1850" t="s">
        <v>2424</v>
      </c>
      <c r="F183" s="1850" t="s">
        <v>2425</v>
      </c>
      <c r="G183" s="1850" t="s">
        <v>2426</v>
      </c>
      <c r="H183" s="1850" t="s">
        <v>28</v>
      </c>
      <c r="I183" s="1850" t="s">
        <v>898</v>
      </c>
    </row>
    <row customHeight="1" ht="11.25">
      <c r="A184" s="1850" t="s">
        <v>2257</v>
      </c>
      <c r="B184" s="1850" t="s">
        <v>16</v>
      </c>
      <c r="C184" s="1850" t="s">
        <v>2427</v>
      </c>
      <c r="D184" s="1850" t="s">
        <v>2428</v>
      </c>
      <c r="E184" s="1850" t="s">
        <v>2429</v>
      </c>
      <c r="F184" s="1850" t="s">
        <v>2425</v>
      </c>
      <c r="G184" s="1850" t="s">
        <v>2430</v>
      </c>
      <c r="H184" s="1850" t="s">
        <v>28</v>
      </c>
      <c r="I184" s="1850" t="s">
        <v>898</v>
      </c>
    </row>
    <row customHeight="1" ht="11.25">
      <c r="A185" s="1850" t="s">
        <v>2257</v>
      </c>
      <c r="B185" s="1850" t="s">
        <v>16</v>
      </c>
      <c r="C185" s="1850" t="s">
        <v>2435</v>
      </c>
      <c r="D185" s="1850" t="s">
        <v>2436</v>
      </c>
      <c r="E185" s="1850" t="s">
        <v>2437</v>
      </c>
      <c r="F185" s="1850" t="s">
        <v>2425</v>
      </c>
      <c r="G185" s="1850" t="s">
        <v>2438</v>
      </c>
      <c r="H185" s="1850" t="s">
        <v>28</v>
      </c>
      <c r="I185" s="1850" t="s">
        <v>898</v>
      </c>
    </row>
    <row customHeight="1" ht="11.25">
      <c r="A186" s="1850" t="s">
        <v>2257</v>
      </c>
      <c r="B186" s="1850" t="s">
        <v>16</v>
      </c>
      <c r="C186" s="1850" t="s">
        <v>2439</v>
      </c>
      <c r="D186" s="1850" t="s">
        <v>2440</v>
      </c>
      <c r="E186" s="1850" t="s">
        <v>2441</v>
      </c>
      <c r="F186" s="1850" t="s">
        <v>2414</v>
      </c>
      <c r="G186" s="1850" t="s">
        <v>2442</v>
      </c>
      <c r="H186" s="1850" t="s">
        <v>28</v>
      </c>
      <c r="I186" s="1850" t="s">
        <v>898</v>
      </c>
    </row>
    <row customHeight="1" ht="11.25">
      <c r="A187" s="1850" t="s">
        <v>2257</v>
      </c>
      <c r="B187" s="1850" t="s">
        <v>16</v>
      </c>
      <c r="C187" s="1850" t="s">
        <v>2443</v>
      </c>
      <c r="D187" s="1850" t="s">
        <v>2444</v>
      </c>
      <c r="E187" s="1850" t="s">
        <v>2445</v>
      </c>
      <c r="F187" s="1850" t="s">
        <v>2414</v>
      </c>
      <c r="G187" s="1850" t="s">
        <v>28</v>
      </c>
      <c r="H187" s="1850" t="s">
        <v>28</v>
      </c>
      <c r="I187" s="1850" t="s">
        <v>898</v>
      </c>
    </row>
    <row customHeight="1" ht="11.25">
      <c r="A188" s="1850" t="s">
        <v>2257</v>
      </c>
      <c r="B188" s="1850" t="s">
        <v>16</v>
      </c>
      <c r="C188" s="1850" t="s">
        <v>2453</v>
      </c>
      <c r="D188" s="1850" t="s">
        <v>2454</v>
      </c>
      <c r="E188" s="1850" t="s">
        <v>2455</v>
      </c>
      <c r="F188" s="1850" t="s">
        <v>2377</v>
      </c>
      <c r="G188" s="1850" t="s">
        <v>2456</v>
      </c>
      <c r="H188" s="1850" t="s">
        <v>28</v>
      </c>
      <c r="I188" s="1850" t="s">
        <v>898</v>
      </c>
    </row>
    <row customHeight="1" ht="11.25">
      <c r="A189" s="1850" t="s">
        <v>2257</v>
      </c>
      <c r="B189" s="1850" t="s">
        <v>16</v>
      </c>
      <c r="C189" s="1850" t="s">
        <v>2467</v>
      </c>
      <c r="D189" s="1850" t="s">
        <v>2468</v>
      </c>
      <c r="E189" s="1850" t="s">
        <v>2469</v>
      </c>
      <c r="F189" s="1850" t="s">
        <v>2452</v>
      </c>
      <c r="G189" s="1850" t="s">
        <v>28</v>
      </c>
      <c r="H189" s="1850" t="s">
        <v>28</v>
      </c>
      <c r="I189" s="1850" t="s">
        <v>898</v>
      </c>
    </row>
    <row customHeight="1" ht="11.25">
      <c r="A190" s="1850" t="s">
        <v>2257</v>
      </c>
      <c r="B190" s="1850" t="s">
        <v>16</v>
      </c>
      <c r="C190" s="1850" t="s">
        <v>2470</v>
      </c>
      <c r="D190" s="1850" t="s">
        <v>2471</v>
      </c>
      <c r="E190" s="1850" t="s">
        <v>2472</v>
      </c>
      <c r="F190" s="1850" t="s">
        <v>2414</v>
      </c>
      <c r="G190" s="1850" t="s">
        <v>2473</v>
      </c>
      <c r="H190" s="1850" t="s">
        <v>28</v>
      </c>
      <c r="I190" s="1850" t="s">
        <v>898</v>
      </c>
    </row>
    <row customHeight="1" ht="11.25">
      <c r="A191" s="1850" t="s">
        <v>2257</v>
      </c>
      <c r="B191" s="1850" t="s">
        <v>16</v>
      </c>
      <c r="C191" s="1850" t="s">
        <v>2474</v>
      </c>
      <c r="D191" s="1850" t="s">
        <v>2475</v>
      </c>
      <c r="E191" s="1850" t="s">
        <v>2476</v>
      </c>
      <c r="F191" s="1850" t="s">
        <v>2388</v>
      </c>
      <c r="G191" s="1850" t="s">
        <v>2477</v>
      </c>
      <c r="H191" s="1850" t="s">
        <v>28</v>
      </c>
      <c r="I191" s="1850" t="s">
        <v>898</v>
      </c>
    </row>
    <row customHeight="1" ht="11.25">
      <c r="A192" s="1850" t="s">
        <v>2257</v>
      </c>
      <c r="B192" s="1850" t="s">
        <v>16</v>
      </c>
      <c r="C192" s="1850" t="s">
        <v>2478</v>
      </c>
      <c r="D192" s="1850" t="s">
        <v>2479</v>
      </c>
      <c r="E192" s="1850" t="s">
        <v>2480</v>
      </c>
      <c r="F192" s="1850" t="s">
        <v>2425</v>
      </c>
      <c r="G192" s="1850" t="s">
        <v>2481</v>
      </c>
      <c r="H192" s="1850" t="s">
        <v>28</v>
      </c>
      <c r="I192" s="1850" t="s">
        <v>898</v>
      </c>
    </row>
    <row customHeight="1" ht="11.25">
      <c r="A193" s="1850" t="s">
        <v>2257</v>
      </c>
      <c r="B193" s="1850" t="s">
        <v>16</v>
      </c>
      <c r="C193" s="1850" t="s">
        <v>2482</v>
      </c>
      <c r="D193" s="1850" t="s">
        <v>2479</v>
      </c>
      <c r="E193" s="1850" t="s">
        <v>2483</v>
      </c>
      <c r="F193" s="1850" t="s">
        <v>2316</v>
      </c>
      <c r="G193" s="1850" t="s">
        <v>2484</v>
      </c>
      <c r="H193" s="1850" t="s">
        <v>28</v>
      </c>
      <c r="I193" s="1850" t="s">
        <v>898</v>
      </c>
    </row>
    <row customHeight="1" ht="11.25">
      <c r="A194" s="1850" t="s">
        <v>2257</v>
      </c>
      <c r="B194" s="1850" t="s">
        <v>16</v>
      </c>
      <c r="C194" s="1850" t="s">
        <v>2485</v>
      </c>
      <c r="D194" s="1850" t="s">
        <v>2486</v>
      </c>
      <c r="E194" s="1850" t="s">
        <v>2487</v>
      </c>
      <c r="F194" s="1850" t="s">
        <v>2406</v>
      </c>
      <c r="G194" s="1850" t="s">
        <v>28</v>
      </c>
      <c r="H194" s="1850" t="s">
        <v>28</v>
      </c>
      <c r="I194" s="1850" t="s">
        <v>898</v>
      </c>
    </row>
    <row customHeight="1" ht="11.25">
      <c r="A195" s="1850" t="s">
        <v>2257</v>
      </c>
      <c r="B195" s="1850" t="s">
        <v>16</v>
      </c>
      <c r="C195" s="1850" t="s">
        <v>2488</v>
      </c>
      <c r="D195" s="1850" t="s">
        <v>2489</v>
      </c>
      <c r="E195" s="1850" t="s">
        <v>2490</v>
      </c>
      <c r="F195" s="1850" t="s">
        <v>2406</v>
      </c>
      <c r="G195" s="1850" t="s">
        <v>2491</v>
      </c>
      <c r="H195" s="1850" t="s">
        <v>28</v>
      </c>
      <c r="I195" s="1850" t="s">
        <v>898</v>
      </c>
    </row>
    <row customHeight="1" ht="11.25">
      <c r="A196" s="1850" t="s">
        <v>2257</v>
      </c>
      <c r="B196" s="1850" t="s">
        <v>16</v>
      </c>
      <c r="C196" s="1850" t="s">
        <v>2507</v>
      </c>
      <c r="D196" s="1850" t="s">
        <v>2508</v>
      </c>
      <c r="E196" s="1850" t="s">
        <v>2509</v>
      </c>
      <c r="F196" s="1850" t="s">
        <v>2388</v>
      </c>
      <c r="G196" s="1850" t="s">
        <v>2510</v>
      </c>
      <c r="H196" s="1850" t="s">
        <v>28</v>
      </c>
      <c r="I196" s="1850" t="s">
        <v>898</v>
      </c>
    </row>
    <row customHeight="1" ht="11.25">
      <c r="A197" s="1850" t="s">
        <v>2257</v>
      </c>
      <c r="B197" s="1850" t="s">
        <v>16</v>
      </c>
      <c r="C197" s="1850" t="s">
        <v>2511</v>
      </c>
      <c r="D197" s="1850" t="s">
        <v>2512</v>
      </c>
      <c r="E197" s="1850" t="s">
        <v>2513</v>
      </c>
      <c r="F197" s="1850" t="s">
        <v>2266</v>
      </c>
      <c r="G197" s="1850" t="s">
        <v>28</v>
      </c>
      <c r="H197" s="1850" t="s">
        <v>28</v>
      </c>
      <c r="I197" s="1850" t="s">
        <v>898</v>
      </c>
    </row>
    <row customHeight="1" ht="11.25">
      <c r="A198" s="1850" t="s">
        <v>2257</v>
      </c>
      <c r="B198" s="1850" t="s">
        <v>16</v>
      </c>
      <c r="C198" s="1850" t="s">
        <v>2517</v>
      </c>
      <c r="D198" s="1850" t="s">
        <v>2518</v>
      </c>
      <c r="E198" s="1850" t="s">
        <v>2519</v>
      </c>
      <c r="F198" s="1850" t="s">
        <v>2388</v>
      </c>
      <c r="G198" s="1850" t="s">
        <v>28</v>
      </c>
      <c r="H198" s="1850" t="s">
        <v>28</v>
      </c>
      <c r="I198" s="1850" t="s">
        <v>898</v>
      </c>
    </row>
    <row customHeight="1" ht="11.25">
      <c r="A199" s="1850" t="s">
        <v>2257</v>
      </c>
      <c r="B199" s="1850" t="s">
        <v>16</v>
      </c>
      <c r="C199" s="1850" t="s">
        <v>2524</v>
      </c>
      <c r="D199" s="1850" t="s">
        <v>2525</v>
      </c>
      <c r="E199" s="1850" t="s">
        <v>2526</v>
      </c>
      <c r="F199" s="1850" t="s">
        <v>2368</v>
      </c>
      <c r="G199" s="1850" t="s">
        <v>28</v>
      </c>
      <c r="H199" s="1850" t="s">
        <v>28</v>
      </c>
      <c r="I199" s="1850" t="s">
        <v>898</v>
      </c>
    </row>
    <row customHeight="1" ht="11.25">
      <c r="A200" s="1850" t="s">
        <v>2257</v>
      </c>
      <c r="B200" s="1850" t="s">
        <v>16</v>
      </c>
      <c r="C200" s="1850" t="s">
        <v>2527</v>
      </c>
      <c r="D200" s="1850" t="s">
        <v>2528</v>
      </c>
      <c r="E200" s="1850" t="s">
        <v>2529</v>
      </c>
      <c r="F200" s="1850" t="s">
        <v>2414</v>
      </c>
      <c r="G200" s="1850" t="s">
        <v>28</v>
      </c>
      <c r="H200" s="1850" t="s">
        <v>28</v>
      </c>
      <c r="I200" s="1850" t="s">
        <v>898</v>
      </c>
    </row>
    <row customHeight="1" ht="11.25">
      <c r="A201" s="1850" t="s">
        <v>2257</v>
      </c>
      <c r="B201" s="1850" t="s">
        <v>16</v>
      </c>
      <c r="C201" s="1850" t="s">
        <v>2533</v>
      </c>
      <c r="D201" s="1850" t="s">
        <v>2534</v>
      </c>
      <c r="E201" s="1850" t="s">
        <v>2341</v>
      </c>
      <c r="F201" s="1850" t="s">
        <v>2535</v>
      </c>
      <c r="G201" s="1850" t="s">
        <v>28</v>
      </c>
      <c r="H201" s="1850" t="s">
        <v>28</v>
      </c>
      <c r="I201" s="1850" t="s">
        <v>898</v>
      </c>
    </row>
    <row customHeight="1" ht="11.25">
      <c r="A202" s="1850" t="s">
        <v>2257</v>
      </c>
      <c r="B202" s="1850" t="s">
        <v>16</v>
      </c>
      <c r="C202" s="1850" t="s">
        <v>2540</v>
      </c>
      <c r="D202" s="1850" t="s">
        <v>2541</v>
      </c>
      <c r="E202" s="1850" t="s">
        <v>2542</v>
      </c>
      <c r="F202" s="1850" t="s">
        <v>2543</v>
      </c>
      <c r="G202" s="1850" t="s">
        <v>2544</v>
      </c>
      <c r="H202" s="1850" t="s">
        <v>28</v>
      </c>
      <c r="I202" s="1850" t="s">
        <v>898</v>
      </c>
    </row>
    <row customHeight="1" ht="11.25">
      <c r="A203" s="1850" t="s">
        <v>2257</v>
      </c>
      <c r="B203" s="1850" t="s">
        <v>16</v>
      </c>
      <c r="C203" s="1850" t="s">
        <v>2548</v>
      </c>
      <c r="D203" s="1850" t="s">
        <v>2549</v>
      </c>
      <c r="E203" s="1850" t="s">
        <v>2550</v>
      </c>
      <c r="F203" s="1850" t="s">
        <v>2368</v>
      </c>
      <c r="G203" s="1850" t="s">
        <v>28</v>
      </c>
      <c r="H203" s="1850" t="s">
        <v>28</v>
      </c>
      <c r="I203" s="1850" t="s">
        <v>898</v>
      </c>
    </row>
    <row customHeight="1" ht="11.25">
      <c r="A204" s="1850" t="s">
        <v>2257</v>
      </c>
      <c r="B204" s="1850" t="s">
        <v>16</v>
      </c>
      <c r="C204" s="1850" t="s">
        <v>2582</v>
      </c>
      <c r="D204" s="1850" t="s">
        <v>2583</v>
      </c>
      <c r="E204" s="1850" t="s">
        <v>2584</v>
      </c>
      <c r="F204" s="1850" t="s">
        <v>51</v>
      </c>
      <c r="G204" s="1850" t="s">
        <v>28</v>
      </c>
      <c r="H204" s="1850" t="s">
        <v>28</v>
      </c>
      <c r="I204" s="1850" t="s">
        <v>898</v>
      </c>
    </row>
    <row customHeight="1" ht="11.25">
      <c r="A205" s="1850" t="s">
        <v>2257</v>
      </c>
      <c r="B205" s="1850" t="s">
        <v>16</v>
      </c>
      <c r="C205" s="1850" t="s">
        <v>2588</v>
      </c>
      <c r="D205" s="1850" t="s">
        <v>2589</v>
      </c>
      <c r="E205" s="1850" t="s">
        <v>2590</v>
      </c>
      <c r="F205" s="1850" t="s">
        <v>2414</v>
      </c>
      <c r="G205" s="1850" t="s">
        <v>2591</v>
      </c>
      <c r="H205" s="1850" t="s">
        <v>28</v>
      </c>
      <c r="I205" s="1850" t="s">
        <v>898</v>
      </c>
    </row>
    <row customHeight="1" ht="11.25">
      <c r="A206" s="1850" t="s">
        <v>2257</v>
      </c>
      <c r="B206" s="1850" t="s">
        <v>16</v>
      </c>
      <c r="C206" s="1850" t="s">
        <v>2596</v>
      </c>
      <c r="D206" s="1850" t="s">
        <v>2597</v>
      </c>
      <c r="E206" s="1850" t="s">
        <v>2598</v>
      </c>
      <c r="F206" s="1850" t="s">
        <v>2359</v>
      </c>
      <c r="G206" s="1850" t="s">
        <v>28</v>
      </c>
      <c r="H206" s="1850" t="s">
        <v>28</v>
      </c>
      <c r="I206" s="1850" t="s">
        <v>898</v>
      </c>
    </row>
    <row customHeight="1" ht="11.25">
      <c r="A207" s="1850" t="s">
        <v>2257</v>
      </c>
      <c r="B207" s="1850" t="s">
        <v>16</v>
      </c>
      <c r="C207" s="1850" t="s">
        <v>2599</v>
      </c>
      <c r="D207" s="1850" t="s">
        <v>2600</v>
      </c>
      <c r="E207" s="1850" t="s">
        <v>2601</v>
      </c>
      <c r="F207" s="1850" t="s">
        <v>2359</v>
      </c>
      <c r="G207" s="1850" t="s">
        <v>28</v>
      </c>
      <c r="H207" s="1850" t="s">
        <v>28</v>
      </c>
      <c r="I207" s="1850" t="s">
        <v>898</v>
      </c>
    </row>
    <row customHeight="1" ht="11.25">
      <c r="A208" s="1850" t="s">
        <v>2257</v>
      </c>
      <c r="B208" s="1850" t="s">
        <v>16</v>
      </c>
      <c r="C208" s="1850" t="s">
        <v>2606</v>
      </c>
      <c r="D208" s="1850" t="s">
        <v>2607</v>
      </c>
      <c r="E208" s="1850" t="s">
        <v>2608</v>
      </c>
      <c r="F208" s="1850" t="s">
        <v>2543</v>
      </c>
      <c r="G208" s="1850" t="s">
        <v>28</v>
      </c>
      <c r="H208" s="1850" t="s">
        <v>28</v>
      </c>
      <c r="I208" s="1850" t="s">
        <v>898</v>
      </c>
    </row>
    <row customHeight="1" ht="11.25">
      <c r="A209" s="1850" t="s">
        <v>2257</v>
      </c>
      <c r="B209" s="1850" t="s">
        <v>16</v>
      </c>
      <c r="C209" s="1850" t="s">
        <v>2609</v>
      </c>
      <c r="D209" s="1850" t="s">
        <v>2610</v>
      </c>
      <c r="E209" s="1850" t="s">
        <v>2611</v>
      </c>
      <c r="F209" s="1850" t="s">
        <v>2612</v>
      </c>
      <c r="G209" s="1850" t="s">
        <v>28</v>
      </c>
      <c r="H209" s="1850" t="s">
        <v>28</v>
      </c>
      <c r="I209" s="1850" t="s">
        <v>898</v>
      </c>
    </row>
    <row customHeight="1" ht="11.25">
      <c r="A210" s="1850" t="s">
        <v>2257</v>
      </c>
      <c r="B210" s="1850" t="s">
        <v>16</v>
      </c>
      <c r="C210" s="1850" t="s">
        <v>2613</v>
      </c>
      <c r="D210" s="1850" t="s">
        <v>2614</v>
      </c>
      <c r="E210" s="1850" t="s">
        <v>2615</v>
      </c>
      <c r="F210" s="1850" t="s">
        <v>2612</v>
      </c>
      <c r="G210" s="1850" t="s">
        <v>28</v>
      </c>
      <c r="H210" s="1850" t="s">
        <v>28</v>
      </c>
      <c r="I210" s="1850" t="s">
        <v>898</v>
      </c>
    </row>
    <row customHeight="1" ht="11.25">
      <c r="A211" s="1850" t="s">
        <v>2257</v>
      </c>
      <c r="B211" s="1850" t="s">
        <v>16</v>
      </c>
      <c r="C211" s="1850" t="s">
        <v>2623</v>
      </c>
      <c r="D211" s="1850" t="s">
        <v>2624</v>
      </c>
      <c r="E211" s="1850" t="s">
        <v>2625</v>
      </c>
      <c r="F211" s="1850" t="s">
        <v>2406</v>
      </c>
      <c r="G211" s="1850" t="s">
        <v>2626</v>
      </c>
      <c r="H211" s="1850" t="s">
        <v>28</v>
      </c>
      <c r="I211" s="1850" t="s">
        <v>898</v>
      </c>
    </row>
    <row customHeight="1" ht="11.25">
      <c r="A212" s="1850" t="s">
        <v>2257</v>
      </c>
      <c r="B212" s="1850" t="s">
        <v>16</v>
      </c>
      <c r="C212" s="1850" t="s">
        <v>2627</v>
      </c>
      <c r="D212" s="1850" t="s">
        <v>2628</v>
      </c>
      <c r="E212" s="1850" t="s">
        <v>2629</v>
      </c>
      <c r="F212" s="1850" t="s">
        <v>2612</v>
      </c>
      <c r="G212" s="1850" t="s">
        <v>2630</v>
      </c>
      <c r="H212" s="1850" t="s">
        <v>28</v>
      </c>
      <c r="I212" s="1850" t="s">
        <v>898</v>
      </c>
    </row>
    <row customHeight="1" ht="11.25">
      <c r="A213" s="1850" t="s">
        <v>2257</v>
      </c>
      <c r="B213" s="1850" t="s">
        <v>16</v>
      </c>
      <c r="C213" s="1850" t="s">
        <v>2631</v>
      </c>
      <c r="D213" s="1850" t="s">
        <v>2632</v>
      </c>
      <c r="E213" s="1850" t="s">
        <v>2633</v>
      </c>
      <c r="F213" s="1850" t="s">
        <v>2414</v>
      </c>
      <c r="G213" s="1850" t="s">
        <v>28</v>
      </c>
      <c r="H213" s="1850" t="s">
        <v>28</v>
      </c>
      <c r="I213" s="1850" t="s">
        <v>898</v>
      </c>
    </row>
    <row customHeight="1" ht="11.25">
      <c r="A214" s="1850" t="s">
        <v>2257</v>
      </c>
      <c r="B214" s="1850" t="s">
        <v>16</v>
      </c>
      <c r="C214" s="1850" t="s">
        <v>2644</v>
      </c>
      <c r="D214" s="1850" t="s">
        <v>2645</v>
      </c>
      <c r="E214" s="1850" t="s">
        <v>2646</v>
      </c>
      <c r="F214" s="1850" t="s">
        <v>2425</v>
      </c>
      <c r="G214" s="1850" t="s">
        <v>2647</v>
      </c>
      <c r="H214" s="1850" t="s">
        <v>28</v>
      </c>
      <c r="I214" s="1850" t="s">
        <v>898</v>
      </c>
    </row>
    <row customHeight="1" ht="11.25">
      <c r="A215" s="1850" t="s">
        <v>2257</v>
      </c>
      <c r="B215" s="1850" t="s">
        <v>16</v>
      </c>
      <c r="C215" s="1850" t="s">
        <v>2843</v>
      </c>
      <c r="D215" s="1850" t="s">
        <v>2844</v>
      </c>
      <c r="E215" s="1850" t="s">
        <v>2845</v>
      </c>
      <c r="F215" s="1850" t="s">
        <v>2316</v>
      </c>
      <c r="G215" s="1850" t="s">
        <v>28</v>
      </c>
      <c r="H215" s="1850" t="s">
        <v>28</v>
      </c>
      <c r="I215" s="1850" t="s">
        <v>898</v>
      </c>
    </row>
    <row customHeight="1" ht="11.25">
      <c r="A216" s="1850" t="s">
        <v>2257</v>
      </c>
      <c r="B216" s="1850" t="s">
        <v>16</v>
      </c>
      <c r="C216" s="1850" t="s">
        <v>2651</v>
      </c>
      <c r="D216" s="1850" t="s">
        <v>2652</v>
      </c>
      <c r="E216" s="1850" t="s">
        <v>2653</v>
      </c>
      <c r="F216" s="1850" t="s">
        <v>51</v>
      </c>
      <c r="G216" s="1850" t="s">
        <v>28</v>
      </c>
      <c r="H216" s="1850" t="s">
        <v>28</v>
      </c>
      <c r="I216" s="1850" t="s">
        <v>898</v>
      </c>
    </row>
    <row customHeight="1" ht="11.25">
      <c r="A217" s="1850" t="s">
        <v>2257</v>
      </c>
      <c r="B217" s="1850" t="s">
        <v>16</v>
      </c>
      <c r="C217" s="1850" t="s">
        <v>2668</v>
      </c>
      <c r="D217" s="1850" t="s">
        <v>2669</v>
      </c>
      <c r="E217" s="1850" t="s">
        <v>2670</v>
      </c>
      <c r="F217" s="1850" t="s">
        <v>2414</v>
      </c>
      <c r="G217" s="1850" t="s">
        <v>28</v>
      </c>
      <c r="H217" s="1850" t="s">
        <v>28</v>
      </c>
      <c r="I217" s="1850" t="s">
        <v>898</v>
      </c>
    </row>
    <row customHeight="1" ht="11.25">
      <c r="A218" s="1850" t="s">
        <v>2257</v>
      </c>
      <c r="B218" s="1850" t="s">
        <v>16</v>
      </c>
      <c r="C218" s="1850" t="s">
        <v>2679</v>
      </c>
      <c r="D218" s="1850" t="s">
        <v>2680</v>
      </c>
      <c r="E218" s="1850" t="s">
        <v>2681</v>
      </c>
      <c r="F218" s="1850" t="s">
        <v>2414</v>
      </c>
      <c r="G218" s="1850" t="s">
        <v>28</v>
      </c>
      <c r="H218" s="1850" t="s">
        <v>28</v>
      </c>
      <c r="I218" s="1850" t="s">
        <v>898</v>
      </c>
    </row>
    <row customHeight="1" ht="11.25">
      <c r="A219" s="1850" t="s">
        <v>2257</v>
      </c>
      <c r="B219" s="1850" t="s">
        <v>16</v>
      </c>
      <c r="C219" s="1850" t="s">
        <v>2698</v>
      </c>
      <c r="D219" s="1850" t="s">
        <v>2699</v>
      </c>
      <c r="E219" s="1850" t="s">
        <v>2700</v>
      </c>
      <c r="F219" s="1850" t="s">
        <v>2307</v>
      </c>
      <c r="G219" s="1850" t="s">
        <v>2701</v>
      </c>
      <c r="H219" s="1850" t="s">
        <v>28</v>
      </c>
      <c r="I219" s="1850" t="s">
        <v>898</v>
      </c>
    </row>
    <row customHeight="1" ht="11.25">
      <c r="A220" s="1850" t="s">
        <v>2257</v>
      </c>
      <c r="B220" s="1850" t="s">
        <v>16</v>
      </c>
      <c r="C220" s="1850" t="s">
        <v>2711</v>
      </c>
      <c r="D220" s="1850" t="s">
        <v>2712</v>
      </c>
      <c r="E220" s="1850" t="s">
        <v>2713</v>
      </c>
      <c r="F220" s="1850" t="s">
        <v>2373</v>
      </c>
      <c r="G220" s="1850" t="s">
        <v>2714</v>
      </c>
      <c r="H220" s="1850" t="s">
        <v>28</v>
      </c>
      <c r="I220" s="1850" t="s">
        <v>898</v>
      </c>
    </row>
    <row customHeight="1" ht="11.25">
      <c r="A221" s="1850" t="s">
        <v>2257</v>
      </c>
      <c r="B221" s="1850" t="s">
        <v>16</v>
      </c>
      <c r="C221" s="1850" t="s">
        <v>2719</v>
      </c>
      <c r="D221" s="1850" t="s">
        <v>2720</v>
      </c>
      <c r="E221" s="1850" t="s">
        <v>2721</v>
      </c>
      <c r="F221" s="1850" t="s">
        <v>51</v>
      </c>
      <c r="G221" s="1850" t="s">
        <v>2722</v>
      </c>
      <c r="H221" s="1850" t="s">
        <v>28</v>
      </c>
      <c r="I221" s="1850" t="s">
        <v>898</v>
      </c>
    </row>
    <row customHeight="1" ht="11.25">
      <c r="A222" s="1850" t="s">
        <v>2257</v>
      </c>
      <c r="B222" s="1850" t="s">
        <v>16</v>
      </c>
      <c r="C222" s="1850" t="s">
        <v>2735</v>
      </c>
      <c r="D222" s="1850" t="s">
        <v>2736</v>
      </c>
      <c r="E222" s="1850" t="s">
        <v>2737</v>
      </c>
      <c r="F222" s="1850" t="s">
        <v>2612</v>
      </c>
      <c r="G222" s="1850" t="s">
        <v>28</v>
      </c>
      <c r="H222" s="1850" t="s">
        <v>28</v>
      </c>
      <c r="I222" s="1850" t="s">
        <v>898</v>
      </c>
    </row>
    <row customHeight="1" ht="11.25">
      <c r="A223" s="1850" t="s">
        <v>2257</v>
      </c>
      <c r="B223" s="1850" t="s">
        <v>16</v>
      </c>
      <c r="C223" s="1850" t="s">
        <v>2738</v>
      </c>
      <c r="D223" s="1850" t="s">
        <v>2739</v>
      </c>
      <c r="E223" s="1850" t="s">
        <v>2740</v>
      </c>
      <c r="F223" s="1850" t="s">
        <v>2612</v>
      </c>
      <c r="G223" s="1850" t="s">
        <v>28</v>
      </c>
      <c r="H223" s="1850" t="s">
        <v>28</v>
      </c>
      <c r="I223" s="1850" t="s">
        <v>898</v>
      </c>
    </row>
    <row customHeight="1" ht="11.25">
      <c r="A224" s="1850" t="s">
        <v>2257</v>
      </c>
      <c r="B224" s="1850" t="s">
        <v>16</v>
      </c>
      <c r="C224" s="1850" t="s">
        <v>2741</v>
      </c>
      <c r="D224" s="1850" t="s">
        <v>2742</v>
      </c>
      <c r="E224" s="1850" t="s">
        <v>2743</v>
      </c>
      <c r="F224" s="1850" t="s">
        <v>2338</v>
      </c>
      <c r="G224" s="1850" t="s">
        <v>2744</v>
      </c>
      <c r="H224" s="1850" t="s">
        <v>28</v>
      </c>
      <c r="I224" s="1850" t="s">
        <v>898</v>
      </c>
    </row>
    <row customHeight="1" ht="11.25">
      <c r="A225" s="1850" t="s">
        <v>2257</v>
      </c>
      <c r="B225" s="1850" t="s">
        <v>16</v>
      </c>
      <c r="C225" s="1850" t="s">
        <v>2748</v>
      </c>
      <c r="D225" s="1850" t="s">
        <v>2749</v>
      </c>
      <c r="E225" s="1850" t="s">
        <v>2750</v>
      </c>
      <c r="F225" s="1850" t="s">
        <v>2388</v>
      </c>
      <c r="G225" s="1850" t="s">
        <v>28</v>
      </c>
      <c r="H225" s="1850" t="s">
        <v>28</v>
      </c>
      <c r="I225" s="1850" t="s">
        <v>898</v>
      </c>
    </row>
    <row customHeight="1" ht="11.25">
      <c r="A226" s="1850" t="s">
        <v>2257</v>
      </c>
      <c r="B226" s="1850" t="s">
        <v>16</v>
      </c>
      <c r="C226" s="1850" t="s">
        <v>2766</v>
      </c>
      <c r="D226" s="1850" t="s">
        <v>2767</v>
      </c>
      <c r="E226" s="1850" t="s">
        <v>2768</v>
      </c>
      <c r="F226" s="1850" t="s">
        <v>2414</v>
      </c>
      <c r="G226" s="1850" t="s">
        <v>2591</v>
      </c>
      <c r="H226" s="1850" t="s">
        <v>28</v>
      </c>
      <c r="I226" s="1850" t="s">
        <v>898</v>
      </c>
    </row>
    <row customHeight="1" ht="11.25">
      <c r="A227" s="1850" t="s">
        <v>2257</v>
      </c>
      <c r="B227" s="1850" t="s">
        <v>16</v>
      </c>
      <c r="C227" s="1850" t="s">
        <v>2772</v>
      </c>
      <c r="D227" s="1850" t="s">
        <v>2773</v>
      </c>
      <c r="E227" s="1850" t="s">
        <v>2774</v>
      </c>
      <c r="F227" s="1850" t="s">
        <v>2364</v>
      </c>
      <c r="G227" s="1850" t="s">
        <v>28</v>
      </c>
      <c r="H227" s="1850" t="s">
        <v>28</v>
      </c>
      <c r="I227" s="1850" t="s">
        <v>898</v>
      </c>
    </row>
    <row customHeight="1" ht="11.25">
      <c r="A228" s="1850" t="s">
        <v>2257</v>
      </c>
      <c r="B228" s="1850" t="s">
        <v>16</v>
      </c>
      <c r="C228" s="1850" t="s">
        <v>2779</v>
      </c>
      <c r="D228" s="1850" t="s">
        <v>2780</v>
      </c>
      <c r="E228" s="1850" t="s">
        <v>2781</v>
      </c>
      <c r="F228" s="1850" t="s">
        <v>2377</v>
      </c>
      <c r="G228" s="1850" t="s">
        <v>2327</v>
      </c>
      <c r="H228" s="1850" t="s">
        <v>28</v>
      </c>
      <c r="I228" s="1850" t="s">
        <v>898</v>
      </c>
    </row>
    <row customHeight="1" ht="11.25">
      <c r="A229" s="1850" t="s">
        <v>2257</v>
      </c>
      <c r="B229" s="1850" t="s">
        <v>16</v>
      </c>
      <c r="C229" s="1850" t="s">
        <v>2782</v>
      </c>
      <c r="D229" s="1850" t="s">
        <v>2783</v>
      </c>
      <c r="E229" s="1850" t="s">
        <v>2784</v>
      </c>
      <c r="F229" s="1850" t="s">
        <v>2612</v>
      </c>
      <c r="G229" s="1850" t="s">
        <v>28</v>
      </c>
      <c r="H229" s="1850" t="s">
        <v>28</v>
      </c>
      <c r="I229" s="1850" t="s">
        <v>898</v>
      </c>
    </row>
    <row customHeight="1" ht="11.25">
      <c r="A230" s="1850" t="s">
        <v>2257</v>
      </c>
      <c r="B230" s="1850" t="s">
        <v>16</v>
      </c>
      <c r="C230" s="1850" t="s">
        <v>2785</v>
      </c>
      <c r="D230" s="1850" t="s">
        <v>2786</v>
      </c>
      <c r="E230" s="1850" t="s">
        <v>2787</v>
      </c>
      <c r="F230" s="1850" t="s">
        <v>2270</v>
      </c>
      <c r="G230" s="1850" t="s">
        <v>2506</v>
      </c>
      <c r="H230" s="1850" t="s">
        <v>28</v>
      </c>
      <c r="I230" s="1850" t="s">
        <v>898</v>
      </c>
    </row>
    <row customHeight="1" ht="11.25">
      <c r="A231" s="1850" t="s">
        <v>2257</v>
      </c>
      <c r="B231" s="1850" t="s">
        <v>16</v>
      </c>
      <c r="C231" s="1850" t="s">
        <v>2804</v>
      </c>
      <c r="D231" s="1850" t="s">
        <v>2805</v>
      </c>
      <c r="E231" s="1850" t="s">
        <v>2806</v>
      </c>
      <c r="F231" s="1850" t="s">
        <v>2452</v>
      </c>
      <c r="G231" s="1850" t="s">
        <v>28</v>
      </c>
      <c r="H231" s="1850" t="s">
        <v>28</v>
      </c>
      <c r="I231" s="1850" t="s">
        <v>898</v>
      </c>
    </row>
    <row customHeight="1" ht="11.25">
      <c r="A232" s="1850" t="s">
        <v>2257</v>
      </c>
      <c r="B232" s="1850" t="s">
        <v>16</v>
      </c>
      <c r="C232" s="1850" t="s">
        <v>2810</v>
      </c>
      <c r="D232" s="1850" t="s">
        <v>2811</v>
      </c>
      <c r="E232" s="1850" t="s">
        <v>2812</v>
      </c>
      <c r="F232" s="1850" t="s">
        <v>2270</v>
      </c>
      <c r="G232" s="1850" t="s">
        <v>28</v>
      </c>
      <c r="H232" s="1850" t="s">
        <v>28</v>
      </c>
      <c r="I232" s="1850" t="s">
        <v>898</v>
      </c>
    </row>
    <row customHeight="1" ht="11.25">
      <c r="A233" s="1850" t="s">
        <v>2257</v>
      </c>
      <c r="B233" s="1850" t="s">
        <v>16</v>
      </c>
      <c r="C233" s="1850" t="s">
        <v>2813</v>
      </c>
      <c r="D233" s="1850" t="s">
        <v>2814</v>
      </c>
      <c r="E233" s="1850" t="s">
        <v>2815</v>
      </c>
      <c r="F233" s="1850" t="s">
        <v>2320</v>
      </c>
      <c r="G233" s="1850" t="s">
        <v>2816</v>
      </c>
      <c r="H233" s="1850" t="s">
        <v>28</v>
      </c>
      <c r="I233" s="1850" t="s">
        <v>898</v>
      </c>
    </row>
    <row customHeight="1" ht="11.25">
      <c r="A234" s="1850" t="s">
        <v>2257</v>
      </c>
      <c r="B234" s="1850" t="s">
        <v>16</v>
      </c>
      <c r="C234" s="1850" t="s">
        <v>2817</v>
      </c>
      <c r="D234" s="1850" t="s">
        <v>2818</v>
      </c>
      <c r="E234" s="1850" t="s">
        <v>2819</v>
      </c>
      <c r="F234" s="1850" t="s">
        <v>2270</v>
      </c>
      <c r="G234" s="1850" t="s">
        <v>28</v>
      </c>
      <c r="H234" s="1850" t="s">
        <v>28</v>
      </c>
      <c r="I234" s="1850" t="s">
        <v>898</v>
      </c>
    </row>
    <row customHeight="1" ht="11.25">
      <c r="A235" s="1850" t="s">
        <v>2257</v>
      </c>
      <c r="B235" s="1850" t="s">
        <v>16</v>
      </c>
      <c r="C235" s="1850" t="s">
        <v>2827</v>
      </c>
      <c r="D235" s="1850" t="s">
        <v>2828</v>
      </c>
      <c r="E235" s="1850" t="s">
        <v>2829</v>
      </c>
      <c r="F235" s="1850" t="s">
        <v>2830</v>
      </c>
      <c r="G235" s="1850" t="s">
        <v>28</v>
      </c>
      <c r="H235" s="1850" t="s">
        <v>28</v>
      </c>
      <c r="I235" s="1850" t="s">
        <v>898</v>
      </c>
    </row>
    <row customHeight="1" ht="11.25">
      <c r="A236" s="1850" t="s">
        <v>2257</v>
      </c>
      <c r="B236" s="1850" t="s">
        <v>16</v>
      </c>
      <c r="C236" s="1850" t="s">
        <v>2831</v>
      </c>
      <c r="D236" s="1850" t="s">
        <v>2832</v>
      </c>
      <c r="E236" s="1850" t="s">
        <v>2833</v>
      </c>
      <c r="F236" s="1850" t="s">
        <v>2834</v>
      </c>
      <c r="G236" s="1850" t="s">
        <v>2835</v>
      </c>
      <c r="H236" s="1850" t="s">
        <v>28</v>
      </c>
      <c r="I236" s="1850" t="s">
        <v>898</v>
      </c>
    </row>
    <row customHeight="1" ht="11.25">
      <c r="A237" s="1850" t="s">
        <v>2257</v>
      </c>
      <c r="B237" s="1850" t="s">
        <v>16</v>
      </c>
      <c r="C237" s="1850" t="s">
        <v>2846</v>
      </c>
      <c r="D237" s="1850" t="s">
        <v>2847</v>
      </c>
      <c r="E237" s="1850" t="s">
        <v>2848</v>
      </c>
      <c r="F237" s="1850" t="s">
        <v>51</v>
      </c>
      <c r="G237" s="1850" t="s">
        <v>2678</v>
      </c>
      <c r="H237" s="1850" t="s">
        <v>28</v>
      </c>
      <c r="I237" s="1850" t="s">
        <v>858</v>
      </c>
    </row>
    <row customHeight="1" ht="11.25">
      <c r="A238" s="1850" t="s">
        <v>2257</v>
      </c>
      <c r="B238" s="1850" t="s">
        <v>16</v>
      </c>
      <c r="C238" s="1850" t="s">
        <v>2849</v>
      </c>
      <c r="D238" s="1850" t="s">
        <v>2850</v>
      </c>
      <c r="E238" s="1850" t="s">
        <v>2851</v>
      </c>
      <c r="F238" s="1850" t="s">
        <v>2852</v>
      </c>
      <c r="G238" s="1850" t="s">
        <v>28</v>
      </c>
      <c r="H238" s="1850" t="s">
        <v>28</v>
      </c>
      <c r="I238" s="1850" t="s">
        <v>858</v>
      </c>
    </row>
    <row customHeight="1" ht="11.25">
      <c r="A239" s="1850" t="s">
        <v>2257</v>
      </c>
      <c r="B239" s="1850" t="s">
        <v>16</v>
      </c>
      <c r="C239" s="1850" t="s">
        <v>2853</v>
      </c>
      <c r="D239" s="1850" t="s">
        <v>2854</v>
      </c>
      <c r="E239" s="1850" t="s">
        <v>2855</v>
      </c>
      <c r="F239" s="1850" t="s">
        <v>2856</v>
      </c>
      <c r="G239" s="1850" t="s">
        <v>28</v>
      </c>
      <c r="H239" s="1850" t="s">
        <v>28</v>
      </c>
      <c r="I239" s="1850" t="s">
        <v>858</v>
      </c>
    </row>
    <row customHeight="1" ht="11.25">
      <c r="A240" s="1850" t="s">
        <v>2257</v>
      </c>
      <c r="B240" s="1850" t="s">
        <v>16</v>
      </c>
      <c r="C240" s="1850" t="s">
        <v>2258</v>
      </c>
      <c r="D240" s="1850" t="s">
        <v>2259</v>
      </c>
      <c r="E240" s="1850" t="s">
        <v>2260</v>
      </c>
      <c r="F240" s="1850" t="s">
        <v>2261</v>
      </c>
      <c r="G240" s="1850" t="s">
        <v>2262</v>
      </c>
      <c r="H240" s="1850" t="s">
        <v>28</v>
      </c>
      <c r="I240" s="1850" t="s">
        <v>858</v>
      </c>
    </row>
    <row customHeight="1" ht="11.25">
      <c r="A241" s="1850" t="s">
        <v>2257</v>
      </c>
      <c r="B241" s="1850" t="s">
        <v>16</v>
      </c>
      <c r="C241" s="1850" t="s">
        <v>2267</v>
      </c>
      <c r="D241" s="1850" t="s">
        <v>2268</v>
      </c>
      <c r="E241" s="1850" t="s">
        <v>2269</v>
      </c>
      <c r="F241" s="1850" t="s">
        <v>2270</v>
      </c>
      <c r="G241" s="1850" t="s">
        <v>2271</v>
      </c>
      <c r="H241" s="1850" t="s">
        <v>28</v>
      </c>
      <c r="I241" s="1850" t="s">
        <v>858</v>
      </c>
    </row>
    <row customHeight="1" ht="11.25">
      <c r="A242" s="1850" t="s">
        <v>2257</v>
      </c>
      <c r="B242" s="1850" t="s">
        <v>16</v>
      </c>
      <c r="C242" s="1850" t="s">
        <v>2857</v>
      </c>
      <c r="D242" s="1850" t="s">
        <v>2858</v>
      </c>
      <c r="E242" s="1850" t="s">
        <v>2859</v>
      </c>
      <c r="F242" s="1850" t="s">
        <v>2612</v>
      </c>
      <c r="G242" s="1850" t="s">
        <v>28</v>
      </c>
      <c r="H242" s="1850" t="s">
        <v>28</v>
      </c>
      <c r="I242" s="1850" t="s">
        <v>858</v>
      </c>
    </row>
    <row customHeight="1" ht="11.25">
      <c r="A243" s="1850" t="s">
        <v>2257</v>
      </c>
      <c r="B243" s="1850" t="s">
        <v>16</v>
      </c>
      <c r="C243" s="1850" t="s">
        <v>2301</v>
      </c>
      <c r="D243" s="1850" t="s">
        <v>2302</v>
      </c>
      <c r="E243" s="1850" t="s">
        <v>2303</v>
      </c>
      <c r="F243" s="1850" t="s">
        <v>2266</v>
      </c>
      <c r="G243" s="1850" t="s">
        <v>28</v>
      </c>
      <c r="H243" s="1850" t="s">
        <v>28</v>
      </c>
      <c r="I243" s="1850" t="s">
        <v>858</v>
      </c>
    </row>
    <row customHeight="1" ht="11.25">
      <c r="A244" s="1850" t="s">
        <v>2257</v>
      </c>
      <c r="B244" s="1850" t="s">
        <v>16</v>
      </c>
      <c r="C244" s="1850" t="s">
        <v>2304</v>
      </c>
      <c r="D244" s="1850" t="s">
        <v>2305</v>
      </c>
      <c r="E244" s="1850" t="s">
        <v>2306</v>
      </c>
      <c r="F244" s="1850" t="s">
        <v>2307</v>
      </c>
      <c r="G244" s="1850" t="s">
        <v>2308</v>
      </c>
      <c r="H244" s="1850" t="s">
        <v>28</v>
      </c>
      <c r="I244" s="1850" t="s">
        <v>858</v>
      </c>
    </row>
    <row customHeight="1" ht="11.25">
      <c r="A245" s="1850" t="s">
        <v>2257</v>
      </c>
      <c r="B245" s="1850" t="s">
        <v>16</v>
      </c>
      <c r="C245" s="1850" t="s">
        <v>2313</v>
      </c>
      <c r="D245" s="1850" t="s">
        <v>2314</v>
      </c>
      <c r="E245" s="1850" t="s">
        <v>2315</v>
      </c>
      <c r="F245" s="1850" t="s">
        <v>2316</v>
      </c>
      <c r="G245" s="1850" t="s">
        <v>28</v>
      </c>
      <c r="H245" s="1850" t="s">
        <v>28</v>
      </c>
      <c r="I245" s="1850" t="s">
        <v>858</v>
      </c>
    </row>
    <row customHeight="1" ht="11.25">
      <c r="A246" s="1850" t="s">
        <v>2257</v>
      </c>
      <c r="B246" s="1850" t="s">
        <v>16</v>
      </c>
      <c r="C246" s="1850" t="s">
        <v>2321</v>
      </c>
      <c r="D246" s="1850" t="s">
        <v>2322</v>
      </c>
      <c r="E246" s="1850" t="s">
        <v>2323</v>
      </c>
      <c r="F246" s="1850" t="s">
        <v>2307</v>
      </c>
      <c r="G246" s="1850" t="s">
        <v>28</v>
      </c>
      <c r="H246" s="1850" t="s">
        <v>28</v>
      </c>
      <c r="I246" s="1850" t="s">
        <v>858</v>
      </c>
    </row>
    <row customHeight="1" ht="11.25">
      <c r="A247" s="1850" t="s">
        <v>2257</v>
      </c>
      <c r="B247" s="1850" t="s">
        <v>16</v>
      </c>
      <c r="C247" s="1850" t="s">
        <v>2860</v>
      </c>
      <c r="D247" s="1850" t="s">
        <v>2861</v>
      </c>
      <c r="E247" s="1850" t="s">
        <v>2862</v>
      </c>
      <c r="F247" s="1850" t="s">
        <v>2414</v>
      </c>
      <c r="G247" s="1850" t="s">
        <v>28</v>
      </c>
      <c r="H247" s="1850" t="s">
        <v>28</v>
      </c>
      <c r="I247" s="1850" t="s">
        <v>858</v>
      </c>
    </row>
    <row customHeight="1" ht="11.25">
      <c r="A248" s="1850" t="s">
        <v>2257</v>
      </c>
      <c r="B248" s="1850" t="s">
        <v>16</v>
      </c>
      <c r="C248" s="1850" t="s">
        <v>2335</v>
      </c>
      <c r="D248" s="1850" t="s">
        <v>2336</v>
      </c>
      <c r="E248" s="1850" t="s">
        <v>2337</v>
      </c>
      <c r="F248" s="1850" t="s">
        <v>2338</v>
      </c>
      <c r="G248" s="1850" t="s">
        <v>28</v>
      </c>
      <c r="H248" s="1850" t="s">
        <v>28</v>
      </c>
      <c r="I248" s="1850" t="s">
        <v>858</v>
      </c>
    </row>
    <row customHeight="1" ht="11.25">
      <c r="A249" s="1850" t="s">
        <v>2257</v>
      </c>
      <c r="B249" s="1850" t="s">
        <v>16</v>
      </c>
      <c r="C249" s="1850" t="s">
        <v>2339</v>
      </c>
      <c r="D249" s="1850" t="s">
        <v>2340</v>
      </c>
      <c r="E249" s="1850" t="s">
        <v>2341</v>
      </c>
      <c r="F249" s="1850" t="s">
        <v>2342</v>
      </c>
      <c r="G249" s="1850" t="s">
        <v>28</v>
      </c>
      <c r="H249" s="1850" t="s">
        <v>28</v>
      </c>
      <c r="I249" s="1850" t="s">
        <v>858</v>
      </c>
    </row>
    <row customHeight="1" ht="11.25">
      <c r="A250" s="1850" t="s">
        <v>2257</v>
      </c>
      <c r="B250" s="1850" t="s">
        <v>16</v>
      </c>
      <c r="C250" s="1850" t="s">
        <v>2863</v>
      </c>
      <c r="D250" s="1850" t="s">
        <v>2864</v>
      </c>
      <c r="E250" s="1850" t="s">
        <v>2865</v>
      </c>
      <c r="F250" s="1850" t="s">
        <v>580</v>
      </c>
      <c r="G250" s="1850" t="s">
        <v>2866</v>
      </c>
      <c r="H250" s="1850" t="s">
        <v>28</v>
      </c>
      <c r="I250" s="1850" t="s">
        <v>858</v>
      </c>
    </row>
    <row customHeight="1" ht="11.25">
      <c r="A251" s="1850" t="s">
        <v>2257</v>
      </c>
      <c r="B251" s="1850" t="s">
        <v>16</v>
      </c>
      <c r="C251" s="1850" t="s">
        <v>2867</v>
      </c>
      <c r="D251" s="1850" t="s">
        <v>2868</v>
      </c>
      <c r="E251" s="1850" t="s">
        <v>2869</v>
      </c>
      <c r="F251" s="1850" t="s">
        <v>580</v>
      </c>
      <c r="G251" s="1850" t="s">
        <v>2870</v>
      </c>
      <c r="H251" s="1850" t="s">
        <v>28</v>
      </c>
      <c r="I251" s="1850" t="s">
        <v>858</v>
      </c>
    </row>
    <row customHeight="1" ht="11.25">
      <c r="A252" s="1850" t="s">
        <v>2257</v>
      </c>
      <c r="B252" s="1850" t="s">
        <v>16</v>
      </c>
      <c r="C252" s="1850" t="s">
        <v>2871</v>
      </c>
      <c r="D252" s="1850" t="s">
        <v>2872</v>
      </c>
      <c r="E252" s="1850" t="s">
        <v>2873</v>
      </c>
      <c r="F252" s="1850" t="s">
        <v>580</v>
      </c>
      <c r="G252" s="1850" t="s">
        <v>28</v>
      </c>
      <c r="H252" s="1850" t="s">
        <v>28</v>
      </c>
      <c r="I252" s="1850" t="s">
        <v>858</v>
      </c>
    </row>
    <row customHeight="1" ht="11.25">
      <c r="A253" s="1850" t="s">
        <v>2257</v>
      </c>
      <c r="B253" s="1850" t="s">
        <v>16</v>
      </c>
      <c r="C253" s="1850" t="s">
        <v>2874</v>
      </c>
      <c r="D253" s="1850" t="s">
        <v>2875</v>
      </c>
      <c r="E253" s="1850" t="s">
        <v>2876</v>
      </c>
      <c r="F253" s="1850" t="s">
        <v>580</v>
      </c>
      <c r="G253" s="1850" t="s">
        <v>28</v>
      </c>
      <c r="H253" s="1850" t="s">
        <v>28</v>
      </c>
      <c r="I253" s="1850" t="s">
        <v>858</v>
      </c>
    </row>
    <row customHeight="1" ht="11.25">
      <c r="A254" s="1850" t="s">
        <v>2257</v>
      </c>
      <c r="B254" s="1850" t="s">
        <v>16</v>
      </c>
      <c r="C254" s="1850" t="s">
        <v>2350</v>
      </c>
      <c r="D254" s="1850" t="s">
        <v>2351</v>
      </c>
      <c r="E254" s="1850" t="s">
        <v>2352</v>
      </c>
      <c r="F254" s="1850" t="s">
        <v>2270</v>
      </c>
      <c r="G254" s="1850" t="s">
        <v>2353</v>
      </c>
      <c r="H254" s="1850" t="s">
        <v>28</v>
      </c>
      <c r="I254" s="1850" t="s">
        <v>858</v>
      </c>
    </row>
    <row customHeight="1" ht="11.25">
      <c r="A255" s="1850" t="s">
        <v>2257</v>
      </c>
      <c r="B255" s="1850" t="s">
        <v>16</v>
      </c>
      <c r="C255" s="1850" t="s">
        <v>28</v>
      </c>
      <c r="D255" s="1850" t="s">
        <v>2354</v>
      </c>
      <c r="E255" s="1850" t="s">
        <v>2355</v>
      </c>
      <c r="F255" s="1850" t="s">
        <v>2270</v>
      </c>
      <c r="G255" s="1850" t="s">
        <v>28</v>
      </c>
      <c r="H255" s="1850" t="s">
        <v>28</v>
      </c>
      <c r="I255" s="1850" t="s">
        <v>858</v>
      </c>
    </row>
    <row customHeight="1" ht="11.25">
      <c r="A256" s="1850" t="s">
        <v>2257</v>
      </c>
      <c r="B256" s="1850" t="s">
        <v>16</v>
      </c>
      <c r="C256" s="1850" t="s">
        <v>2877</v>
      </c>
      <c r="D256" s="1850" t="s">
        <v>2878</v>
      </c>
      <c r="E256" s="1850" t="s">
        <v>2879</v>
      </c>
      <c r="F256" s="1850" t="s">
        <v>2377</v>
      </c>
      <c r="G256" s="1850" t="s">
        <v>2880</v>
      </c>
      <c r="H256" s="1850" t="s">
        <v>28</v>
      </c>
      <c r="I256" s="1850" t="s">
        <v>858</v>
      </c>
    </row>
    <row customHeight="1" ht="11.25">
      <c r="A257" s="1850" t="s">
        <v>2257</v>
      </c>
      <c r="B257" s="1850" t="s">
        <v>16</v>
      </c>
      <c r="C257" s="1850" t="s">
        <v>2881</v>
      </c>
      <c r="D257" s="1850" t="s">
        <v>2882</v>
      </c>
      <c r="E257" s="1850" t="s">
        <v>2883</v>
      </c>
      <c r="F257" s="1850" t="s">
        <v>2377</v>
      </c>
      <c r="G257" s="1850" t="s">
        <v>2884</v>
      </c>
      <c r="H257" s="1850" t="s">
        <v>28</v>
      </c>
      <c r="I257" s="1850" t="s">
        <v>858</v>
      </c>
    </row>
    <row customHeight="1" ht="11.25">
      <c r="A258" s="1850" t="s">
        <v>2257</v>
      </c>
      <c r="B258" s="1850" t="s">
        <v>16</v>
      </c>
      <c r="C258" s="1850" t="s">
        <v>2356</v>
      </c>
      <c r="D258" s="1850" t="s">
        <v>2357</v>
      </c>
      <c r="E258" s="1850" t="s">
        <v>2358</v>
      </c>
      <c r="F258" s="1850" t="s">
        <v>2359</v>
      </c>
      <c r="G258" s="1850" t="s">
        <v>2360</v>
      </c>
      <c r="H258" s="1850" t="s">
        <v>28</v>
      </c>
      <c r="I258" s="1850" t="s">
        <v>858</v>
      </c>
    </row>
    <row customHeight="1" ht="11.25">
      <c r="A259" s="1850" t="s">
        <v>2257</v>
      </c>
      <c r="B259" s="1850" t="s">
        <v>16</v>
      </c>
      <c r="C259" s="1850" t="s">
        <v>2885</v>
      </c>
      <c r="D259" s="1850" t="s">
        <v>2886</v>
      </c>
      <c r="E259" s="1850" t="s">
        <v>2887</v>
      </c>
      <c r="F259" s="1850" t="s">
        <v>2368</v>
      </c>
      <c r="G259" s="1850" t="s">
        <v>2888</v>
      </c>
      <c r="H259" s="1850" t="s">
        <v>28</v>
      </c>
      <c r="I259" s="1850" t="s">
        <v>858</v>
      </c>
    </row>
    <row customHeight="1" ht="11.25">
      <c r="A260" s="1850" t="s">
        <v>2257</v>
      </c>
      <c r="B260" s="1850" t="s">
        <v>16</v>
      </c>
      <c r="C260" s="1850" t="s">
        <v>2361</v>
      </c>
      <c r="D260" s="1850" t="s">
        <v>2362</v>
      </c>
      <c r="E260" s="1850" t="s">
        <v>2363</v>
      </c>
      <c r="F260" s="1850" t="s">
        <v>2364</v>
      </c>
      <c r="G260" s="1850" t="s">
        <v>28</v>
      </c>
      <c r="H260" s="1850" t="s">
        <v>28</v>
      </c>
      <c r="I260" s="1850" t="s">
        <v>858</v>
      </c>
    </row>
    <row customHeight="1" ht="11.25">
      <c r="A261" s="1850" t="s">
        <v>2257</v>
      </c>
      <c r="B261" s="1850" t="s">
        <v>16</v>
      </c>
      <c r="C261" s="1850" t="s">
        <v>2365</v>
      </c>
      <c r="D261" s="1850" t="s">
        <v>2366</v>
      </c>
      <c r="E261" s="1850" t="s">
        <v>2367</v>
      </c>
      <c r="F261" s="1850" t="s">
        <v>2368</v>
      </c>
      <c r="G261" s="1850" t="s">
        <v>2369</v>
      </c>
      <c r="H261" s="1850" t="s">
        <v>28</v>
      </c>
      <c r="I261" s="1850" t="s">
        <v>858</v>
      </c>
    </row>
    <row customHeight="1" ht="11.25">
      <c r="A262" s="1850" t="s">
        <v>2257</v>
      </c>
      <c r="B262" s="1850" t="s">
        <v>16</v>
      </c>
      <c r="C262" s="1850" t="s">
        <v>2889</v>
      </c>
      <c r="D262" s="1850" t="s">
        <v>2890</v>
      </c>
      <c r="E262" s="1850" t="s">
        <v>2891</v>
      </c>
      <c r="F262" s="1850" t="s">
        <v>2368</v>
      </c>
      <c r="G262" s="1850" t="s">
        <v>2892</v>
      </c>
      <c r="H262" s="1850" t="s">
        <v>28</v>
      </c>
      <c r="I262" s="1850" t="s">
        <v>858</v>
      </c>
    </row>
    <row customHeight="1" ht="11.25">
      <c r="A263" s="1850" t="s">
        <v>2257</v>
      </c>
      <c r="B263" s="1850" t="s">
        <v>16</v>
      </c>
      <c r="C263" s="1850" t="s">
        <v>2374</v>
      </c>
      <c r="D263" s="1850" t="s">
        <v>2375</v>
      </c>
      <c r="E263" s="1850" t="s">
        <v>2376</v>
      </c>
      <c r="F263" s="1850" t="s">
        <v>2377</v>
      </c>
      <c r="G263" s="1850" t="s">
        <v>2378</v>
      </c>
      <c r="H263" s="1850" t="s">
        <v>28</v>
      </c>
      <c r="I263" s="1850" t="s">
        <v>858</v>
      </c>
    </row>
    <row customHeight="1" ht="11.25">
      <c r="A264" s="1850" t="s">
        <v>2257</v>
      </c>
      <c r="B264" s="1850" t="s">
        <v>16</v>
      </c>
      <c r="C264" s="1850" t="s">
        <v>2379</v>
      </c>
      <c r="D264" s="1850" t="s">
        <v>2380</v>
      </c>
      <c r="E264" s="1850" t="s">
        <v>2381</v>
      </c>
      <c r="F264" s="1850" t="s">
        <v>2316</v>
      </c>
      <c r="G264" s="1850" t="s">
        <v>28</v>
      </c>
      <c r="H264" s="1850" t="s">
        <v>28</v>
      </c>
      <c r="I264" s="1850" t="s">
        <v>858</v>
      </c>
    </row>
    <row customHeight="1" ht="11.25">
      <c r="A265" s="1850" t="s">
        <v>2257</v>
      </c>
      <c r="B265" s="1850" t="s">
        <v>16</v>
      </c>
      <c r="C265" s="1850" t="s">
        <v>2382</v>
      </c>
      <c r="D265" s="1850" t="s">
        <v>2380</v>
      </c>
      <c r="E265" s="1850" t="s">
        <v>2383</v>
      </c>
      <c r="F265" s="1850" t="s">
        <v>2338</v>
      </c>
      <c r="G265" s="1850" t="s">
        <v>2384</v>
      </c>
      <c r="H265" s="1850" t="s">
        <v>28</v>
      </c>
      <c r="I265" s="1850" t="s">
        <v>858</v>
      </c>
    </row>
    <row customHeight="1" ht="11.25">
      <c r="A266" s="1850" t="s">
        <v>2257</v>
      </c>
      <c r="B266" s="1850" t="s">
        <v>16</v>
      </c>
      <c r="C266" s="1850" t="s">
        <v>2893</v>
      </c>
      <c r="D266" s="1850" t="s">
        <v>2894</v>
      </c>
      <c r="E266" s="1850" t="s">
        <v>2895</v>
      </c>
      <c r="F266" s="1850" t="s">
        <v>2414</v>
      </c>
      <c r="G266" s="1850" t="s">
        <v>2896</v>
      </c>
      <c r="H266" s="1850" t="s">
        <v>28</v>
      </c>
      <c r="I266" s="1850" t="s">
        <v>858</v>
      </c>
    </row>
    <row customHeight="1" ht="11.25">
      <c r="A267" s="1850" t="s">
        <v>2257</v>
      </c>
      <c r="B267" s="1850" t="s">
        <v>16</v>
      </c>
      <c r="C267" s="1850" t="s">
        <v>2897</v>
      </c>
      <c r="D267" s="1850" t="s">
        <v>2898</v>
      </c>
      <c r="E267" s="1850" t="s">
        <v>2899</v>
      </c>
      <c r="F267" s="1850" t="s">
        <v>2388</v>
      </c>
      <c r="G267" s="1850" t="s">
        <v>28</v>
      </c>
      <c r="H267" s="1850" t="s">
        <v>28</v>
      </c>
      <c r="I267" s="1850" t="s">
        <v>858</v>
      </c>
    </row>
    <row customHeight="1" ht="11.25">
      <c r="A268" s="1850" t="s">
        <v>2257</v>
      </c>
      <c r="B268" s="1850" t="s">
        <v>16</v>
      </c>
      <c r="C268" s="1850" t="s">
        <v>2900</v>
      </c>
      <c r="D268" s="1850" t="s">
        <v>2901</v>
      </c>
      <c r="E268" s="1850" t="s">
        <v>2902</v>
      </c>
      <c r="F268" s="1850" t="s">
        <v>2452</v>
      </c>
      <c r="G268" s="1850" t="s">
        <v>28</v>
      </c>
      <c r="H268" s="1850" t="s">
        <v>28</v>
      </c>
      <c r="I268" s="1850" t="s">
        <v>858</v>
      </c>
    </row>
    <row customHeight="1" ht="11.25">
      <c r="A269" s="1850" t="s">
        <v>2257</v>
      </c>
      <c r="B269" s="1850" t="s">
        <v>16</v>
      </c>
      <c r="C269" s="1850" t="s">
        <v>2389</v>
      </c>
      <c r="D269" s="1850" t="s">
        <v>2390</v>
      </c>
      <c r="E269" s="1850" t="s">
        <v>2391</v>
      </c>
      <c r="F269" s="1850" t="s">
        <v>2334</v>
      </c>
      <c r="G269" s="1850" t="s">
        <v>2392</v>
      </c>
      <c r="H269" s="1850" t="s">
        <v>28</v>
      </c>
      <c r="I269" s="1850" t="s">
        <v>858</v>
      </c>
    </row>
    <row customHeight="1" ht="11.25">
      <c r="A270" s="1850" t="s">
        <v>2257</v>
      </c>
      <c r="B270" s="1850" t="s">
        <v>16</v>
      </c>
      <c r="C270" s="1850" t="s">
        <v>2393</v>
      </c>
      <c r="D270" s="1850" t="s">
        <v>2394</v>
      </c>
      <c r="E270" s="1850" t="s">
        <v>2395</v>
      </c>
      <c r="F270" s="1850" t="s">
        <v>2377</v>
      </c>
      <c r="G270" s="1850" t="s">
        <v>28</v>
      </c>
      <c r="H270" s="1850" t="s">
        <v>28</v>
      </c>
      <c r="I270" s="1850" t="s">
        <v>858</v>
      </c>
    </row>
    <row customHeight="1" ht="11.25">
      <c r="A271" s="1850" t="s">
        <v>2257</v>
      </c>
      <c r="B271" s="1850" t="s">
        <v>16</v>
      </c>
      <c r="C271" s="1850" t="s">
        <v>2400</v>
      </c>
      <c r="D271" s="1850" t="s">
        <v>2401</v>
      </c>
      <c r="E271" s="1850" t="s">
        <v>2402</v>
      </c>
      <c r="F271" s="1850" t="s">
        <v>2359</v>
      </c>
      <c r="G271" s="1850" t="s">
        <v>28</v>
      </c>
      <c r="H271" s="1850" t="s">
        <v>28</v>
      </c>
      <c r="I271" s="1850" t="s">
        <v>858</v>
      </c>
    </row>
    <row customHeight="1" ht="11.25">
      <c r="A272" s="1850" t="s">
        <v>2257</v>
      </c>
      <c r="B272" s="1850" t="s">
        <v>16</v>
      </c>
      <c r="C272" s="1850" t="s">
        <v>2403</v>
      </c>
      <c r="D272" s="1850" t="s">
        <v>2404</v>
      </c>
      <c r="E272" s="1850" t="s">
        <v>2405</v>
      </c>
      <c r="F272" s="1850" t="s">
        <v>2406</v>
      </c>
      <c r="G272" s="1850" t="s">
        <v>28</v>
      </c>
      <c r="H272" s="1850" t="s">
        <v>28</v>
      </c>
      <c r="I272" s="1850" t="s">
        <v>858</v>
      </c>
    </row>
    <row customHeight="1" ht="11.25">
      <c r="A273" s="1850" t="s">
        <v>2257</v>
      </c>
      <c r="B273" s="1850" t="s">
        <v>16</v>
      </c>
      <c r="C273" s="1850" t="s">
        <v>2407</v>
      </c>
      <c r="D273" s="1850" t="s">
        <v>2408</v>
      </c>
      <c r="E273" s="1850" t="s">
        <v>2409</v>
      </c>
      <c r="F273" s="1850" t="s">
        <v>2388</v>
      </c>
      <c r="G273" s="1850" t="s">
        <v>2410</v>
      </c>
      <c r="H273" s="1850" t="s">
        <v>28</v>
      </c>
      <c r="I273" s="1850" t="s">
        <v>858</v>
      </c>
    </row>
    <row customHeight="1" ht="11.25">
      <c r="A274" s="1850" t="s">
        <v>2257</v>
      </c>
      <c r="B274" s="1850" t="s">
        <v>16</v>
      </c>
      <c r="C274" s="1850" t="s">
        <v>2411</v>
      </c>
      <c r="D274" s="1850" t="s">
        <v>2412</v>
      </c>
      <c r="E274" s="1850" t="s">
        <v>2413</v>
      </c>
      <c r="F274" s="1850" t="s">
        <v>2414</v>
      </c>
      <c r="G274" s="1850" t="s">
        <v>28</v>
      </c>
      <c r="H274" s="1850" t="s">
        <v>28</v>
      </c>
      <c r="I274" s="1850" t="s">
        <v>858</v>
      </c>
    </row>
    <row customHeight="1" ht="11.25">
      <c r="A275" s="1850" t="s">
        <v>2257</v>
      </c>
      <c r="B275" s="1850" t="s">
        <v>16</v>
      </c>
      <c r="C275" s="1850" t="s">
        <v>2415</v>
      </c>
      <c r="D275" s="1850" t="s">
        <v>2416</v>
      </c>
      <c r="E275" s="1850" t="s">
        <v>2417</v>
      </c>
      <c r="F275" s="1850" t="s">
        <v>2414</v>
      </c>
      <c r="G275" s="1850" t="s">
        <v>2418</v>
      </c>
      <c r="H275" s="1850" t="s">
        <v>28</v>
      </c>
      <c r="I275" s="1850" t="s">
        <v>858</v>
      </c>
    </row>
    <row customHeight="1" ht="11.25">
      <c r="A276" s="1850" t="s">
        <v>2257</v>
      </c>
      <c r="B276" s="1850" t="s">
        <v>16</v>
      </c>
      <c r="C276" s="1850" t="s">
        <v>2419</v>
      </c>
      <c r="D276" s="1850" t="s">
        <v>2420</v>
      </c>
      <c r="E276" s="1850" t="s">
        <v>2421</v>
      </c>
      <c r="F276" s="1850" t="s">
        <v>2388</v>
      </c>
      <c r="G276" s="1850" t="s">
        <v>28</v>
      </c>
      <c r="H276" s="1850" t="s">
        <v>28</v>
      </c>
      <c r="I276" s="1850" t="s">
        <v>858</v>
      </c>
    </row>
    <row customHeight="1" ht="11.25">
      <c r="A277" s="1850" t="s">
        <v>2257</v>
      </c>
      <c r="B277" s="1850" t="s">
        <v>16</v>
      </c>
      <c r="C277" s="1850" t="s">
        <v>2903</v>
      </c>
      <c r="D277" s="1850" t="s">
        <v>2904</v>
      </c>
      <c r="E277" s="1850" t="s">
        <v>2905</v>
      </c>
      <c r="F277" s="1850" t="s">
        <v>2377</v>
      </c>
      <c r="G277" s="1850" t="s">
        <v>2906</v>
      </c>
      <c r="H277" s="1850" t="s">
        <v>28</v>
      </c>
      <c r="I277" s="1850" t="s">
        <v>858</v>
      </c>
    </row>
    <row customHeight="1" ht="11.25">
      <c r="A278" s="1850" t="s">
        <v>2257</v>
      </c>
      <c r="B278" s="1850" t="s">
        <v>16</v>
      </c>
      <c r="C278" s="1850" t="s">
        <v>2422</v>
      </c>
      <c r="D278" s="1850" t="s">
        <v>2423</v>
      </c>
      <c r="E278" s="1850" t="s">
        <v>2424</v>
      </c>
      <c r="F278" s="1850" t="s">
        <v>2425</v>
      </c>
      <c r="G278" s="1850" t="s">
        <v>2426</v>
      </c>
      <c r="H278" s="1850" t="s">
        <v>28</v>
      </c>
      <c r="I278" s="1850" t="s">
        <v>858</v>
      </c>
    </row>
    <row customHeight="1" ht="11.25">
      <c r="A279" s="1850" t="s">
        <v>2257</v>
      </c>
      <c r="B279" s="1850" t="s">
        <v>16</v>
      </c>
      <c r="C279" s="1850" t="s">
        <v>2907</v>
      </c>
      <c r="D279" s="1850" t="s">
        <v>2908</v>
      </c>
      <c r="E279" s="1850" t="s">
        <v>2909</v>
      </c>
      <c r="F279" s="1850" t="s">
        <v>2388</v>
      </c>
      <c r="G279" s="1850" t="s">
        <v>2910</v>
      </c>
      <c r="H279" s="1850" t="s">
        <v>28</v>
      </c>
      <c r="I279" s="1850" t="s">
        <v>858</v>
      </c>
    </row>
    <row customHeight="1" ht="11.25">
      <c r="A280" s="1850" t="s">
        <v>2257</v>
      </c>
      <c r="B280" s="1850" t="s">
        <v>16</v>
      </c>
      <c r="C280" s="1850" t="s">
        <v>2911</v>
      </c>
      <c r="D280" s="1850" t="s">
        <v>2912</v>
      </c>
      <c r="E280" s="1850" t="s">
        <v>2913</v>
      </c>
      <c r="F280" s="1850" t="s">
        <v>2425</v>
      </c>
      <c r="G280" s="1850" t="s">
        <v>2914</v>
      </c>
      <c r="H280" s="1850" t="s">
        <v>28</v>
      </c>
      <c r="I280" s="1850" t="s">
        <v>858</v>
      </c>
    </row>
    <row customHeight="1" ht="11.25">
      <c r="A281" s="1850" t="s">
        <v>2257</v>
      </c>
      <c r="B281" s="1850" t="s">
        <v>16</v>
      </c>
      <c r="C281" s="1850" t="s">
        <v>2431</v>
      </c>
      <c r="D281" s="1850" t="s">
        <v>2432</v>
      </c>
      <c r="E281" s="1850" t="s">
        <v>2433</v>
      </c>
      <c r="F281" s="1850" t="s">
        <v>2434</v>
      </c>
      <c r="G281" s="1850" t="s">
        <v>28</v>
      </c>
      <c r="H281" s="1850" t="s">
        <v>28</v>
      </c>
      <c r="I281" s="1850" t="s">
        <v>858</v>
      </c>
    </row>
    <row customHeight="1" ht="11.25">
      <c r="A282" s="1850" t="s">
        <v>2257</v>
      </c>
      <c r="B282" s="1850" t="s">
        <v>16</v>
      </c>
      <c r="C282" s="1850" t="s">
        <v>2915</v>
      </c>
      <c r="D282" s="1850" t="s">
        <v>2916</v>
      </c>
      <c r="E282" s="1850" t="s">
        <v>2917</v>
      </c>
      <c r="F282" s="1850" t="s">
        <v>2425</v>
      </c>
      <c r="G282" s="1850" t="s">
        <v>28</v>
      </c>
      <c r="H282" s="1850" t="s">
        <v>28</v>
      </c>
      <c r="I282" s="1850" t="s">
        <v>858</v>
      </c>
    </row>
    <row customHeight="1" ht="11.25">
      <c r="A283" s="1850" t="s">
        <v>2257</v>
      </c>
      <c r="B283" s="1850" t="s">
        <v>16</v>
      </c>
      <c r="C283" s="1850" t="s">
        <v>2439</v>
      </c>
      <c r="D283" s="1850" t="s">
        <v>2440</v>
      </c>
      <c r="E283" s="1850" t="s">
        <v>2441</v>
      </c>
      <c r="F283" s="1850" t="s">
        <v>2414</v>
      </c>
      <c r="G283" s="1850" t="s">
        <v>2442</v>
      </c>
      <c r="H283" s="1850" t="s">
        <v>28</v>
      </c>
      <c r="I283" s="1850" t="s">
        <v>858</v>
      </c>
    </row>
    <row customHeight="1" ht="11.25">
      <c r="A284" s="1850" t="s">
        <v>2257</v>
      </c>
      <c r="B284" s="1850" t="s">
        <v>16</v>
      </c>
      <c r="C284" s="1850" t="s">
        <v>2443</v>
      </c>
      <c r="D284" s="1850" t="s">
        <v>2444</v>
      </c>
      <c r="E284" s="1850" t="s">
        <v>2445</v>
      </c>
      <c r="F284" s="1850" t="s">
        <v>2414</v>
      </c>
      <c r="G284" s="1850" t="s">
        <v>28</v>
      </c>
      <c r="H284" s="1850" t="s">
        <v>28</v>
      </c>
      <c r="I284" s="1850" t="s">
        <v>858</v>
      </c>
    </row>
    <row customHeight="1" ht="11.25">
      <c r="A285" s="1850" t="s">
        <v>2257</v>
      </c>
      <c r="B285" s="1850" t="s">
        <v>16</v>
      </c>
      <c r="C285" s="1850" t="s">
        <v>2918</v>
      </c>
      <c r="D285" s="1850" t="s">
        <v>2919</v>
      </c>
      <c r="E285" s="1850" t="s">
        <v>2920</v>
      </c>
      <c r="F285" s="1850" t="s">
        <v>2377</v>
      </c>
      <c r="G285" s="1850" t="s">
        <v>2921</v>
      </c>
      <c r="H285" s="1850" t="s">
        <v>28</v>
      </c>
      <c r="I285" s="1850" t="s">
        <v>858</v>
      </c>
    </row>
    <row customHeight="1" ht="11.25">
      <c r="A286" s="1850" t="s">
        <v>2257</v>
      </c>
      <c r="B286" s="1850" t="s">
        <v>16</v>
      </c>
      <c r="C286" s="1850" t="s">
        <v>2446</v>
      </c>
      <c r="D286" s="1850" t="s">
        <v>2447</v>
      </c>
      <c r="E286" s="1850" t="s">
        <v>2448</v>
      </c>
      <c r="F286" s="1850" t="s">
        <v>2338</v>
      </c>
      <c r="G286" s="1850" t="s">
        <v>28</v>
      </c>
      <c r="H286" s="1850" t="s">
        <v>28</v>
      </c>
      <c r="I286" s="1850" t="s">
        <v>858</v>
      </c>
    </row>
    <row customHeight="1" ht="11.25">
      <c r="A287" s="1850" t="s">
        <v>2257</v>
      </c>
      <c r="B287" s="1850" t="s">
        <v>16</v>
      </c>
      <c r="C287" s="1850" t="s">
        <v>2453</v>
      </c>
      <c r="D287" s="1850" t="s">
        <v>2454</v>
      </c>
      <c r="E287" s="1850" t="s">
        <v>2455</v>
      </c>
      <c r="F287" s="1850" t="s">
        <v>2377</v>
      </c>
      <c r="G287" s="1850" t="s">
        <v>2456</v>
      </c>
      <c r="H287" s="1850" t="s">
        <v>28</v>
      </c>
      <c r="I287" s="1850" t="s">
        <v>858</v>
      </c>
    </row>
    <row customHeight="1" ht="11.25">
      <c r="A288" s="1850" t="s">
        <v>2257</v>
      </c>
      <c r="B288" s="1850" t="s">
        <v>16</v>
      </c>
      <c r="C288" s="1850" t="s">
        <v>2457</v>
      </c>
      <c r="D288" s="1850" t="s">
        <v>2458</v>
      </c>
      <c r="E288" s="1850" t="s">
        <v>2459</v>
      </c>
      <c r="F288" s="1850" t="s">
        <v>2414</v>
      </c>
      <c r="G288" s="1850" t="s">
        <v>2460</v>
      </c>
      <c r="H288" s="1850" t="s">
        <v>28</v>
      </c>
      <c r="I288" s="1850" t="s">
        <v>858</v>
      </c>
    </row>
    <row customHeight="1" ht="11.25">
      <c r="A289" s="1850" t="s">
        <v>2257</v>
      </c>
      <c r="B289" s="1850" t="s">
        <v>16</v>
      </c>
      <c r="C289" s="1850" t="s">
        <v>2464</v>
      </c>
      <c r="D289" s="1850" t="s">
        <v>2465</v>
      </c>
      <c r="E289" s="1850" t="s">
        <v>2466</v>
      </c>
      <c r="F289" s="1850" t="s">
        <v>2425</v>
      </c>
      <c r="G289" s="1850" t="s">
        <v>28</v>
      </c>
      <c r="H289" s="1850" t="s">
        <v>28</v>
      </c>
      <c r="I289" s="1850" t="s">
        <v>858</v>
      </c>
    </row>
    <row customHeight="1" ht="11.25">
      <c r="A290" s="1850" t="s">
        <v>2257</v>
      </c>
      <c r="B290" s="1850" t="s">
        <v>16</v>
      </c>
      <c r="C290" s="1850" t="s">
        <v>2467</v>
      </c>
      <c r="D290" s="1850" t="s">
        <v>2468</v>
      </c>
      <c r="E290" s="1850" t="s">
        <v>2469</v>
      </c>
      <c r="F290" s="1850" t="s">
        <v>2452</v>
      </c>
      <c r="G290" s="1850" t="s">
        <v>28</v>
      </c>
      <c r="H290" s="1850" t="s">
        <v>28</v>
      </c>
      <c r="I290" s="1850" t="s">
        <v>858</v>
      </c>
    </row>
    <row customHeight="1" ht="11.25">
      <c r="A291" s="1850" t="s">
        <v>2257</v>
      </c>
      <c r="B291" s="1850" t="s">
        <v>16</v>
      </c>
      <c r="C291" s="1850" t="s">
        <v>2470</v>
      </c>
      <c r="D291" s="1850" t="s">
        <v>2471</v>
      </c>
      <c r="E291" s="1850" t="s">
        <v>2472</v>
      </c>
      <c r="F291" s="1850" t="s">
        <v>2414</v>
      </c>
      <c r="G291" s="1850" t="s">
        <v>2473</v>
      </c>
      <c r="H291" s="1850" t="s">
        <v>28</v>
      </c>
      <c r="I291" s="1850" t="s">
        <v>858</v>
      </c>
    </row>
    <row customHeight="1" ht="11.25">
      <c r="A292" s="1850" t="s">
        <v>2257</v>
      </c>
      <c r="B292" s="1850" t="s">
        <v>16</v>
      </c>
      <c r="C292" s="1850" t="s">
        <v>2478</v>
      </c>
      <c r="D292" s="1850" t="s">
        <v>2479</v>
      </c>
      <c r="E292" s="1850" t="s">
        <v>2480</v>
      </c>
      <c r="F292" s="1850" t="s">
        <v>2425</v>
      </c>
      <c r="G292" s="1850" t="s">
        <v>2481</v>
      </c>
      <c r="H292" s="1850" t="s">
        <v>28</v>
      </c>
      <c r="I292" s="1850" t="s">
        <v>858</v>
      </c>
    </row>
    <row customHeight="1" ht="11.25">
      <c r="A293" s="1850" t="s">
        <v>2257</v>
      </c>
      <c r="B293" s="1850" t="s">
        <v>16</v>
      </c>
      <c r="C293" s="1850" t="s">
        <v>2482</v>
      </c>
      <c r="D293" s="1850" t="s">
        <v>2479</v>
      </c>
      <c r="E293" s="1850" t="s">
        <v>2483</v>
      </c>
      <c r="F293" s="1850" t="s">
        <v>2316</v>
      </c>
      <c r="G293" s="1850" t="s">
        <v>2484</v>
      </c>
      <c r="H293" s="1850" t="s">
        <v>28</v>
      </c>
      <c r="I293" s="1850" t="s">
        <v>858</v>
      </c>
    </row>
    <row customHeight="1" ht="11.25">
      <c r="A294" s="1850" t="s">
        <v>2257</v>
      </c>
      <c r="B294" s="1850" t="s">
        <v>16</v>
      </c>
      <c r="C294" s="1850" t="s">
        <v>2485</v>
      </c>
      <c r="D294" s="1850" t="s">
        <v>2486</v>
      </c>
      <c r="E294" s="1850" t="s">
        <v>2487</v>
      </c>
      <c r="F294" s="1850" t="s">
        <v>2406</v>
      </c>
      <c r="G294" s="1850" t="s">
        <v>28</v>
      </c>
      <c r="H294" s="1850" t="s">
        <v>28</v>
      </c>
      <c r="I294" s="1850" t="s">
        <v>858</v>
      </c>
    </row>
    <row customHeight="1" ht="11.25">
      <c r="A295" s="1850" t="s">
        <v>2257</v>
      </c>
      <c r="B295" s="1850" t="s">
        <v>16</v>
      </c>
      <c r="C295" s="1850" t="s">
        <v>2488</v>
      </c>
      <c r="D295" s="1850" t="s">
        <v>2489</v>
      </c>
      <c r="E295" s="1850" t="s">
        <v>2490</v>
      </c>
      <c r="F295" s="1850" t="s">
        <v>2406</v>
      </c>
      <c r="G295" s="1850" t="s">
        <v>2491</v>
      </c>
      <c r="H295" s="1850" t="s">
        <v>28</v>
      </c>
      <c r="I295" s="1850" t="s">
        <v>858</v>
      </c>
    </row>
    <row customHeight="1" ht="11.25">
      <c r="A296" s="1850" t="s">
        <v>2257</v>
      </c>
      <c r="B296" s="1850" t="s">
        <v>16</v>
      </c>
      <c r="C296" s="1850" t="s">
        <v>2492</v>
      </c>
      <c r="D296" s="1850" t="s">
        <v>2493</v>
      </c>
      <c r="E296" s="1850" t="s">
        <v>2494</v>
      </c>
      <c r="F296" s="1850" t="s">
        <v>2368</v>
      </c>
      <c r="G296" s="1850" t="s">
        <v>28</v>
      </c>
      <c r="H296" s="1850" t="s">
        <v>28</v>
      </c>
      <c r="I296" s="1850" t="s">
        <v>858</v>
      </c>
    </row>
    <row customHeight="1" ht="11.25">
      <c r="A297" s="1850" t="s">
        <v>2257</v>
      </c>
      <c r="B297" s="1850" t="s">
        <v>16</v>
      </c>
      <c r="C297" s="1850" t="s">
        <v>2495</v>
      </c>
      <c r="D297" s="1850" t="s">
        <v>2496</v>
      </c>
      <c r="E297" s="1850" t="s">
        <v>2497</v>
      </c>
      <c r="F297" s="1850" t="s">
        <v>2377</v>
      </c>
      <c r="G297" s="1850" t="s">
        <v>2498</v>
      </c>
      <c r="H297" s="1850" t="s">
        <v>28</v>
      </c>
      <c r="I297" s="1850" t="s">
        <v>858</v>
      </c>
    </row>
    <row customHeight="1" ht="11.25">
      <c r="A298" s="1850" t="s">
        <v>2257</v>
      </c>
      <c r="B298" s="1850" t="s">
        <v>16</v>
      </c>
      <c r="C298" s="1850" t="s">
        <v>2499</v>
      </c>
      <c r="D298" s="1850" t="s">
        <v>2500</v>
      </c>
      <c r="E298" s="1850" t="s">
        <v>2501</v>
      </c>
      <c r="F298" s="1850" t="s">
        <v>2377</v>
      </c>
      <c r="G298" s="1850" t="s">
        <v>2502</v>
      </c>
      <c r="H298" s="1850" t="s">
        <v>28</v>
      </c>
      <c r="I298" s="1850" t="s">
        <v>858</v>
      </c>
    </row>
    <row customHeight="1" ht="11.25">
      <c r="A299" s="1850" t="s">
        <v>2257</v>
      </c>
      <c r="B299" s="1850" t="s">
        <v>16</v>
      </c>
      <c r="C299" s="1850" t="s">
        <v>2503</v>
      </c>
      <c r="D299" s="1850" t="s">
        <v>2504</v>
      </c>
      <c r="E299" s="1850" t="s">
        <v>2505</v>
      </c>
      <c r="F299" s="1850" t="s">
        <v>2368</v>
      </c>
      <c r="G299" s="1850" t="s">
        <v>2506</v>
      </c>
      <c r="H299" s="1850" t="s">
        <v>28</v>
      </c>
      <c r="I299" s="1850" t="s">
        <v>858</v>
      </c>
    </row>
    <row customHeight="1" ht="11.25">
      <c r="A300" s="1850" t="s">
        <v>2257</v>
      </c>
      <c r="B300" s="1850" t="s">
        <v>16</v>
      </c>
      <c r="C300" s="1850" t="s">
        <v>2507</v>
      </c>
      <c r="D300" s="1850" t="s">
        <v>2508</v>
      </c>
      <c r="E300" s="1850" t="s">
        <v>2509</v>
      </c>
      <c r="F300" s="1850" t="s">
        <v>2388</v>
      </c>
      <c r="G300" s="1850" t="s">
        <v>2510</v>
      </c>
      <c r="H300" s="1850" t="s">
        <v>28</v>
      </c>
      <c r="I300" s="1850" t="s">
        <v>858</v>
      </c>
    </row>
    <row customHeight="1" ht="11.25">
      <c r="A301" s="1850" t="s">
        <v>2257</v>
      </c>
      <c r="B301" s="1850" t="s">
        <v>16</v>
      </c>
      <c r="C301" s="1850" t="s">
        <v>2922</v>
      </c>
      <c r="D301" s="1850" t="s">
        <v>2923</v>
      </c>
      <c r="E301" s="1850" t="s">
        <v>2924</v>
      </c>
      <c r="F301" s="1850" t="s">
        <v>2270</v>
      </c>
      <c r="G301" s="1850" t="s">
        <v>28</v>
      </c>
      <c r="H301" s="1850" t="s">
        <v>28</v>
      </c>
      <c r="I301" s="1850" t="s">
        <v>858</v>
      </c>
    </row>
    <row customHeight="1" ht="11.25">
      <c r="A302" s="1850" t="s">
        <v>2257</v>
      </c>
      <c r="B302" s="1850" t="s">
        <v>16</v>
      </c>
      <c r="C302" s="1850" t="s">
        <v>2514</v>
      </c>
      <c r="D302" s="1850" t="s">
        <v>2515</v>
      </c>
      <c r="E302" s="1850" t="s">
        <v>2516</v>
      </c>
      <c r="F302" s="1850" t="s">
        <v>2434</v>
      </c>
      <c r="G302" s="1850" t="s">
        <v>28</v>
      </c>
      <c r="H302" s="1850" t="s">
        <v>28</v>
      </c>
      <c r="I302" s="1850" t="s">
        <v>858</v>
      </c>
    </row>
    <row customHeight="1" ht="11.25">
      <c r="A303" s="1850" t="s">
        <v>2257</v>
      </c>
      <c r="B303" s="1850" t="s">
        <v>16</v>
      </c>
      <c r="C303" s="1850" t="s">
        <v>2520</v>
      </c>
      <c r="D303" s="1850" t="s">
        <v>2521</v>
      </c>
      <c r="E303" s="1850" t="s">
        <v>2522</v>
      </c>
      <c r="F303" s="1850" t="s">
        <v>2316</v>
      </c>
      <c r="G303" s="1850" t="s">
        <v>2523</v>
      </c>
      <c r="H303" s="1850" t="s">
        <v>28</v>
      </c>
      <c r="I303" s="1850" t="s">
        <v>858</v>
      </c>
    </row>
    <row customHeight="1" ht="11.25">
      <c r="A304" s="1850" t="s">
        <v>2257</v>
      </c>
      <c r="B304" s="1850" t="s">
        <v>16</v>
      </c>
      <c r="C304" s="1850" t="s">
        <v>2524</v>
      </c>
      <c r="D304" s="1850" t="s">
        <v>2525</v>
      </c>
      <c r="E304" s="1850" t="s">
        <v>2526</v>
      </c>
      <c r="F304" s="1850" t="s">
        <v>2368</v>
      </c>
      <c r="G304" s="1850" t="s">
        <v>28</v>
      </c>
      <c r="H304" s="1850" t="s">
        <v>28</v>
      </c>
      <c r="I304" s="1850" t="s">
        <v>858</v>
      </c>
    </row>
    <row customHeight="1" ht="11.25">
      <c r="A305" s="1850" t="s">
        <v>2257</v>
      </c>
      <c r="B305" s="1850" t="s">
        <v>16</v>
      </c>
      <c r="C305" s="1850" t="s">
        <v>2527</v>
      </c>
      <c r="D305" s="1850" t="s">
        <v>2528</v>
      </c>
      <c r="E305" s="1850" t="s">
        <v>2529</v>
      </c>
      <c r="F305" s="1850" t="s">
        <v>2414</v>
      </c>
      <c r="G305" s="1850" t="s">
        <v>28</v>
      </c>
      <c r="H305" s="1850" t="s">
        <v>28</v>
      </c>
      <c r="I305" s="1850" t="s">
        <v>858</v>
      </c>
    </row>
    <row customHeight="1" ht="11.25">
      <c r="A306" s="1850" t="s">
        <v>2257</v>
      </c>
      <c r="B306" s="1850" t="s">
        <v>16</v>
      </c>
      <c r="C306" s="1850" t="s">
        <v>2533</v>
      </c>
      <c r="D306" s="1850" t="s">
        <v>2534</v>
      </c>
      <c r="E306" s="1850" t="s">
        <v>2341</v>
      </c>
      <c r="F306" s="1850" t="s">
        <v>2535</v>
      </c>
      <c r="G306" s="1850" t="s">
        <v>28</v>
      </c>
      <c r="H306" s="1850" t="s">
        <v>28</v>
      </c>
      <c r="I306" s="1850" t="s">
        <v>858</v>
      </c>
    </row>
    <row customHeight="1" ht="11.25">
      <c r="A307" s="1850" t="s">
        <v>2257</v>
      </c>
      <c r="B307" s="1850" t="s">
        <v>16</v>
      </c>
      <c r="C307" s="1850" t="s">
        <v>2540</v>
      </c>
      <c r="D307" s="1850" t="s">
        <v>2541</v>
      </c>
      <c r="E307" s="1850" t="s">
        <v>2542</v>
      </c>
      <c r="F307" s="1850" t="s">
        <v>2543</v>
      </c>
      <c r="G307" s="1850" t="s">
        <v>2544</v>
      </c>
      <c r="H307" s="1850" t="s">
        <v>28</v>
      </c>
      <c r="I307" s="1850" t="s">
        <v>858</v>
      </c>
    </row>
    <row customHeight="1" ht="11.25">
      <c r="A308" s="1850" t="s">
        <v>2257</v>
      </c>
      <c r="B308" s="1850" t="s">
        <v>16</v>
      </c>
      <c r="C308" s="1850" t="s">
        <v>2545</v>
      </c>
      <c r="D308" s="1850" t="s">
        <v>2546</v>
      </c>
      <c r="E308" s="1850" t="s">
        <v>2547</v>
      </c>
      <c r="F308" s="1850" t="s">
        <v>2316</v>
      </c>
      <c r="G308" s="1850" t="s">
        <v>28</v>
      </c>
      <c r="H308" s="1850" t="s">
        <v>28</v>
      </c>
      <c r="I308" s="1850" t="s">
        <v>858</v>
      </c>
    </row>
    <row customHeight="1" ht="11.25">
      <c r="A309" s="1850" t="s">
        <v>2257</v>
      </c>
      <c r="B309" s="1850" t="s">
        <v>16</v>
      </c>
      <c r="C309" s="1850" t="s">
        <v>2548</v>
      </c>
      <c r="D309" s="1850" t="s">
        <v>2549</v>
      </c>
      <c r="E309" s="1850" t="s">
        <v>2550</v>
      </c>
      <c r="F309" s="1850" t="s">
        <v>2368</v>
      </c>
      <c r="G309" s="1850" t="s">
        <v>28</v>
      </c>
      <c r="H309" s="1850" t="s">
        <v>28</v>
      </c>
      <c r="I309" s="1850" t="s">
        <v>858</v>
      </c>
    </row>
    <row customHeight="1" ht="11.25">
      <c r="A310" s="1850" t="s">
        <v>2257</v>
      </c>
      <c r="B310" s="1850" t="s">
        <v>16</v>
      </c>
      <c r="C310" s="1850" t="s">
        <v>2551</v>
      </c>
      <c r="D310" s="1850" t="s">
        <v>2552</v>
      </c>
      <c r="E310" s="1850" t="s">
        <v>2553</v>
      </c>
      <c r="F310" s="1850" t="s">
        <v>2368</v>
      </c>
      <c r="G310" s="1850" t="s">
        <v>28</v>
      </c>
      <c r="H310" s="1850" t="s">
        <v>28</v>
      </c>
      <c r="I310" s="1850" t="s">
        <v>858</v>
      </c>
    </row>
    <row customHeight="1" ht="11.25">
      <c r="A311" s="1850" t="s">
        <v>2257</v>
      </c>
      <c r="B311" s="1850" t="s">
        <v>16</v>
      </c>
      <c r="C311" s="1850" t="s">
        <v>13</v>
      </c>
      <c r="D311" s="1850" t="s">
        <v>46</v>
      </c>
      <c r="E311" s="1850" t="s">
        <v>49</v>
      </c>
      <c r="F311" s="1850" t="s">
        <v>51</v>
      </c>
      <c r="G311" s="1850" t="s">
        <v>28</v>
      </c>
      <c r="H311" s="1850" t="s">
        <v>28</v>
      </c>
      <c r="I311" s="1850" t="s">
        <v>858</v>
      </c>
    </row>
    <row customHeight="1" ht="11.25">
      <c r="A312" s="1850" t="s">
        <v>2257</v>
      </c>
      <c r="B312" s="1850" t="s">
        <v>16</v>
      </c>
      <c r="C312" s="1850" t="s">
        <v>2925</v>
      </c>
      <c r="D312" s="1850" t="s">
        <v>46</v>
      </c>
      <c r="E312" s="1850" t="s">
        <v>2926</v>
      </c>
      <c r="F312" s="1850" t="s">
        <v>2338</v>
      </c>
      <c r="G312" s="1850" t="s">
        <v>28</v>
      </c>
      <c r="H312" s="1850" t="s">
        <v>28</v>
      </c>
      <c r="I312" s="1850" t="s">
        <v>858</v>
      </c>
    </row>
    <row customHeight="1" ht="11.25">
      <c r="A313" s="1850" t="s">
        <v>2257</v>
      </c>
      <c r="B313" s="1850" t="s">
        <v>16</v>
      </c>
      <c r="C313" s="1850" t="s">
        <v>2927</v>
      </c>
      <c r="D313" s="1850" t="s">
        <v>2928</v>
      </c>
      <c r="E313" s="1850" t="s">
        <v>2929</v>
      </c>
      <c r="F313" s="1850" t="s">
        <v>51</v>
      </c>
      <c r="G313" s="1850" t="s">
        <v>2930</v>
      </c>
      <c r="H313" s="1850" t="s">
        <v>28</v>
      </c>
      <c r="I313" s="1850" t="s">
        <v>858</v>
      </c>
    </row>
    <row customHeight="1" ht="11.25">
      <c r="A314" s="1850" t="s">
        <v>2257</v>
      </c>
      <c r="B314" s="1850" t="s">
        <v>16</v>
      </c>
      <c r="C314" s="1850" t="s">
        <v>2931</v>
      </c>
      <c r="D314" s="1850" t="s">
        <v>2932</v>
      </c>
      <c r="E314" s="1850" t="s">
        <v>2933</v>
      </c>
      <c r="F314" s="1850" t="s">
        <v>2368</v>
      </c>
      <c r="G314" s="1850" t="s">
        <v>2934</v>
      </c>
      <c r="H314" s="1850" t="s">
        <v>28</v>
      </c>
      <c r="I314" s="1850" t="s">
        <v>858</v>
      </c>
    </row>
    <row customHeight="1" ht="11.25">
      <c r="A315" s="1850" t="s">
        <v>2257</v>
      </c>
      <c r="B315" s="1850" t="s">
        <v>16</v>
      </c>
      <c r="C315" s="1850" t="s">
        <v>2579</v>
      </c>
      <c r="D315" s="1850" t="s">
        <v>2580</v>
      </c>
      <c r="E315" s="1850" t="s">
        <v>2581</v>
      </c>
      <c r="F315" s="1850" t="s">
        <v>2414</v>
      </c>
      <c r="G315" s="1850" t="s">
        <v>28</v>
      </c>
      <c r="H315" s="1850" t="s">
        <v>28</v>
      </c>
      <c r="I315" s="1850" t="s">
        <v>858</v>
      </c>
    </row>
    <row customHeight="1" ht="11.25">
      <c r="A316" s="1850" t="s">
        <v>2257</v>
      </c>
      <c r="B316" s="1850" t="s">
        <v>16</v>
      </c>
      <c r="C316" s="1850" t="s">
        <v>2582</v>
      </c>
      <c r="D316" s="1850" t="s">
        <v>2583</v>
      </c>
      <c r="E316" s="1850" t="s">
        <v>2584</v>
      </c>
      <c r="F316" s="1850" t="s">
        <v>51</v>
      </c>
      <c r="G316" s="1850" t="s">
        <v>28</v>
      </c>
      <c r="H316" s="1850" t="s">
        <v>28</v>
      </c>
      <c r="I316" s="1850" t="s">
        <v>858</v>
      </c>
    </row>
    <row customHeight="1" ht="11.25">
      <c r="A317" s="1850" t="s">
        <v>2257</v>
      </c>
      <c r="B317" s="1850" t="s">
        <v>16</v>
      </c>
      <c r="C317" s="1850" t="s">
        <v>2935</v>
      </c>
      <c r="D317" s="1850" t="s">
        <v>2936</v>
      </c>
      <c r="E317" s="1850" t="s">
        <v>2937</v>
      </c>
      <c r="F317" s="1850" t="s">
        <v>2425</v>
      </c>
      <c r="G317" s="1850" t="s">
        <v>2938</v>
      </c>
      <c r="H317" s="1850" t="s">
        <v>28</v>
      </c>
      <c r="I317" s="1850" t="s">
        <v>858</v>
      </c>
    </row>
    <row customHeight="1" ht="11.25">
      <c r="A318" s="1850" t="s">
        <v>2257</v>
      </c>
      <c r="B318" s="1850" t="s">
        <v>16</v>
      </c>
      <c r="C318" s="1850" t="s">
        <v>2609</v>
      </c>
      <c r="D318" s="1850" t="s">
        <v>2610</v>
      </c>
      <c r="E318" s="1850" t="s">
        <v>2611</v>
      </c>
      <c r="F318" s="1850" t="s">
        <v>2612</v>
      </c>
      <c r="G318" s="1850" t="s">
        <v>28</v>
      </c>
      <c r="H318" s="1850" t="s">
        <v>28</v>
      </c>
      <c r="I318" s="1850" t="s">
        <v>858</v>
      </c>
    </row>
    <row customHeight="1" ht="11.25">
      <c r="A319" s="1850" t="s">
        <v>2257</v>
      </c>
      <c r="B319" s="1850" t="s">
        <v>16</v>
      </c>
      <c r="C319" s="1850" t="s">
        <v>2613</v>
      </c>
      <c r="D319" s="1850" t="s">
        <v>2614</v>
      </c>
      <c r="E319" s="1850" t="s">
        <v>2615</v>
      </c>
      <c r="F319" s="1850" t="s">
        <v>2612</v>
      </c>
      <c r="G319" s="1850" t="s">
        <v>28</v>
      </c>
      <c r="H319" s="1850" t="s">
        <v>28</v>
      </c>
      <c r="I319" s="1850" t="s">
        <v>858</v>
      </c>
    </row>
    <row customHeight="1" ht="11.25">
      <c r="A320" s="1850" t="s">
        <v>2257</v>
      </c>
      <c r="B320" s="1850" t="s">
        <v>16</v>
      </c>
      <c r="C320" s="1850" t="s">
        <v>2939</v>
      </c>
      <c r="D320" s="1850" t="s">
        <v>2940</v>
      </c>
      <c r="E320" s="1850" t="s">
        <v>2941</v>
      </c>
      <c r="F320" s="1850" t="s">
        <v>2373</v>
      </c>
      <c r="G320" s="1850" t="s">
        <v>28</v>
      </c>
      <c r="H320" s="1850" t="s">
        <v>28</v>
      </c>
      <c r="I320" s="1850" t="s">
        <v>858</v>
      </c>
    </row>
    <row customHeight="1" ht="11.25">
      <c r="A321" s="1850" t="s">
        <v>2257</v>
      </c>
      <c r="B321" s="1850" t="s">
        <v>16</v>
      </c>
      <c r="C321" s="1850" t="s">
        <v>2627</v>
      </c>
      <c r="D321" s="1850" t="s">
        <v>2628</v>
      </c>
      <c r="E321" s="1850" t="s">
        <v>2629</v>
      </c>
      <c r="F321" s="1850" t="s">
        <v>2612</v>
      </c>
      <c r="G321" s="1850" t="s">
        <v>2630</v>
      </c>
      <c r="H321" s="1850" t="s">
        <v>28</v>
      </c>
      <c r="I321" s="1850" t="s">
        <v>858</v>
      </c>
    </row>
    <row customHeight="1" ht="11.25">
      <c r="A322" s="1850" t="s">
        <v>2257</v>
      </c>
      <c r="B322" s="1850" t="s">
        <v>16</v>
      </c>
      <c r="C322" s="1850" t="s">
        <v>2631</v>
      </c>
      <c r="D322" s="1850" t="s">
        <v>2632</v>
      </c>
      <c r="E322" s="1850" t="s">
        <v>2633</v>
      </c>
      <c r="F322" s="1850" t="s">
        <v>2414</v>
      </c>
      <c r="G322" s="1850" t="s">
        <v>28</v>
      </c>
      <c r="H322" s="1850" t="s">
        <v>28</v>
      </c>
      <c r="I322" s="1850" t="s">
        <v>858</v>
      </c>
    </row>
    <row customHeight="1" ht="11.25">
      <c r="A323" s="1850" t="s">
        <v>2257</v>
      </c>
      <c r="B323" s="1850" t="s">
        <v>16</v>
      </c>
      <c r="C323" s="1850" t="s">
        <v>2634</v>
      </c>
      <c r="D323" s="1850" t="s">
        <v>2635</v>
      </c>
      <c r="E323" s="1850" t="s">
        <v>2636</v>
      </c>
      <c r="F323" s="1850" t="s">
        <v>2414</v>
      </c>
      <c r="G323" s="1850" t="s">
        <v>2637</v>
      </c>
      <c r="H323" s="1850" t="s">
        <v>28</v>
      </c>
      <c r="I323" s="1850" t="s">
        <v>858</v>
      </c>
    </row>
    <row customHeight="1" ht="11.25">
      <c r="A324" s="1850" t="s">
        <v>2257</v>
      </c>
      <c r="B324" s="1850" t="s">
        <v>16</v>
      </c>
      <c r="C324" s="1850" t="s">
        <v>2638</v>
      </c>
      <c r="D324" s="1850" t="s">
        <v>2639</v>
      </c>
      <c r="E324" s="1850" t="s">
        <v>2640</v>
      </c>
      <c r="F324" s="1850" t="s">
        <v>2414</v>
      </c>
      <c r="G324" s="1850" t="s">
        <v>28</v>
      </c>
      <c r="H324" s="1850" t="s">
        <v>28</v>
      </c>
      <c r="I324" s="1850" t="s">
        <v>858</v>
      </c>
    </row>
    <row customHeight="1" ht="11.25">
      <c r="A325" s="1850" t="s">
        <v>2257</v>
      </c>
      <c r="B325" s="1850" t="s">
        <v>16</v>
      </c>
      <c r="C325" s="1850" t="s">
        <v>2644</v>
      </c>
      <c r="D325" s="1850" t="s">
        <v>2645</v>
      </c>
      <c r="E325" s="1850" t="s">
        <v>2646</v>
      </c>
      <c r="F325" s="1850" t="s">
        <v>2425</v>
      </c>
      <c r="G325" s="1850" t="s">
        <v>2647</v>
      </c>
      <c r="H325" s="1850" t="s">
        <v>28</v>
      </c>
      <c r="I325" s="1850" t="s">
        <v>858</v>
      </c>
    </row>
    <row customHeight="1" ht="11.25">
      <c r="A326" s="1850" t="s">
        <v>2257</v>
      </c>
      <c r="B326" s="1850" t="s">
        <v>16</v>
      </c>
      <c r="C326" s="1850" t="s">
        <v>2843</v>
      </c>
      <c r="D326" s="1850" t="s">
        <v>2844</v>
      </c>
      <c r="E326" s="1850" t="s">
        <v>2845</v>
      </c>
      <c r="F326" s="1850" t="s">
        <v>2316</v>
      </c>
      <c r="G326" s="1850" t="s">
        <v>28</v>
      </c>
      <c r="H326" s="1850" t="s">
        <v>28</v>
      </c>
      <c r="I326" s="1850" t="s">
        <v>858</v>
      </c>
    </row>
    <row customHeight="1" ht="11.25">
      <c r="A327" s="1850" t="s">
        <v>2257</v>
      </c>
      <c r="B327" s="1850" t="s">
        <v>16</v>
      </c>
      <c r="C327" s="1850" t="s">
        <v>2942</v>
      </c>
      <c r="D327" s="1850" t="s">
        <v>2943</v>
      </c>
      <c r="E327" s="1850" t="s">
        <v>2944</v>
      </c>
      <c r="F327" s="1850" t="s">
        <v>2414</v>
      </c>
      <c r="G327" s="1850" t="s">
        <v>28</v>
      </c>
      <c r="H327" s="1850" t="s">
        <v>28</v>
      </c>
      <c r="I327" s="1850" t="s">
        <v>858</v>
      </c>
    </row>
    <row customHeight="1" ht="11.25">
      <c r="A328" s="1850" t="s">
        <v>2257</v>
      </c>
      <c r="B328" s="1850" t="s">
        <v>16</v>
      </c>
      <c r="C328" s="1850" t="s">
        <v>2945</v>
      </c>
      <c r="D328" s="1850" t="s">
        <v>2946</v>
      </c>
      <c r="E328" s="1850" t="s">
        <v>2947</v>
      </c>
      <c r="F328" s="1850" t="s">
        <v>2414</v>
      </c>
      <c r="G328" s="1850" t="s">
        <v>28</v>
      </c>
      <c r="H328" s="1850" t="s">
        <v>28</v>
      </c>
      <c r="I328" s="1850" t="s">
        <v>858</v>
      </c>
    </row>
    <row customHeight="1" ht="11.25">
      <c r="A329" s="1850" t="s">
        <v>2257</v>
      </c>
      <c r="B329" s="1850" t="s">
        <v>16</v>
      </c>
      <c r="C329" s="1850" t="s">
        <v>2651</v>
      </c>
      <c r="D329" s="1850" t="s">
        <v>2652</v>
      </c>
      <c r="E329" s="1850" t="s">
        <v>2653</v>
      </c>
      <c r="F329" s="1850" t="s">
        <v>51</v>
      </c>
      <c r="G329" s="1850" t="s">
        <v>28</v>
      </c>
      <c r="H329" s="1850" t="s">
        <v>28</v>
      </c>
      <c r="I329" s="1850" t="s">
        <v>858</v>
      </c>
    </row>
    <row customHeight="1" ht="11.25">
      <c r="A330" s="1850" t="s">
        <v>2257</v>
      </c>
      <c r="B330" s="1850" t="s">
        <v>16</v>
      </c>
      <c r="C330" s="1850" t="s">
        <v>2654</v>
      </c>
      <c r="D330" s="1850" t="s">
        <v>2655</v>
      </c>
      <c r="E330" s="1850" t="s">
        <v>2656</v>
      </c>
      <c r="F330" s="1850" t="s">
        <v>51</v>
      </c>
      <c r="G330" s="1850" t="s">
        <v>28</v>
      </c>
      <c r="H330" s="1850" t="s">
        <v>28</v>
      </c>
      <c r="I330" s="1850" t="s">
        <v>858</v>
      </c>
    </row>
    <row customHeight="1" ht="11.25">
      <c r="A331" s="1850" t="s">
        <v>2257</v>
      </c>
      <c r="B331" s="1850" t="s">
        <v>16</v>
      </c>
      <c r="C331" s="1850" t="s">
        <v>2665</v>
      </c>
      <c r="D331" s="1850" t="s">
        <v>2666</v>
      </c>
      <c r="E331" s="1850" t="s">
        <v>2667</v>
      </c>
      <c r="F331" s="1850" t="s">
        <v>2338</v>
      </c>
      <c r="G331" s="1850" t="s">
        <v>28</v>
      </c>
      <c r="H331" s="1850" t="s">
        <v>28</v>
      </c>
      <c r="I331" s="1850" t="s">
        <v>858</v>
      </c>
    </row>
    <row customHeight="1" ht="11.25">
      <c r="A332" s="1850" t="s">
        <v>2257</v>
      </c>
      <c r="B332" s="1850" t="s">
        <v>16</v>
      </c>
      <c r="C332" s="1850" t="s">
        <v>2948</v>
      </c>
      <c r="D332" s="1850" t="s">
        <v>2949</v>
      </c>
      <c r="E332" s="1850" t="s">
        <v>2950</v>
      </c>
      <c r="F332" s="1850" t="s">
        <v>2425</v>
      </c>
      <c r="G332" s="1850" t="s">
        <v>2951</v>
      </c>
      <c r="H332" s="1850" t="s">
        <v>28</v>
      </c>
      <c r="I332" s="1850" t="s">
        <v>858</v>
      </c>
    </row>
    <row customHeight="1" ht="11.25">
      <c r="A333" s="1850" t="s">
        <v>2257</v>
      </c>
      <c r="B333" s="1850" t="s">
        <v>16</v>
      </c>
      <c r="C333" s="1850" t="s">
        <v>2952</v>
      </c>
      <c r="D333" s="1850" t="s">
        <v>2953</v>
      </c>
      <c r="E333" s="1850" t="s">
        <v>2954</v>
      </c>
      <c r="F333" s="1850" t="s">
        <v>2368</v>
      </c>
      <c r="G333" s="1850" t="s">
        <v>2955</v>
      </c>
      <c r="H333" s="1850" t="s">
        <v>28</v>
      </c>
      <c r="I333" s="1850" t="s">
        <v>858</v>
      </c>
    </row>
    <row customHeight="1" ht="11.25">
      <c r="A334" s="1850" t="s">
        <v>2257</v>
      </c>
      <c r="B334" s="1850" t="s">
        <v>16</v>
      </c>
      <c r="C334" s="1850" t="s">
        <v>2671</v>
      </c>
      <c r="D334" s="1850" t="s">
        <v>2672</v>
      </c>
      <c r="E334" s="1850" t="s">
        <v>2673</v>
      </c>
      <c r="F334" s="1850" t="s">
        <v>2414</v>
      </c>
      <c r="G334" s="1850" t="s">
        <v>2674</v>
      </c>
      <c r="H334" s="1850" t="s">
        <v>28</v>
      </c>
      <c r="I334" s="1850" t="s">
        <v>858</v>
      </c>
    </row>
    <row customHeight="1" ht="11.25">
      <c r="A335" s="1850" t="s">
        <v>2257</v>
      </c>
      <c r="B335" s="1850" t="s">
        <v>16</v>
      </c>
      <c r="C335" s="1850" t="s">
        <v>2956</v>
      </c>
      <c r="D335" s="1850" t="s">
        <v>2957</v>
      </c>
      <c r="E335" s="1850" t="s">
        <v>2958</v>
      </c>
      <c r="F335" s="1850" t="s">
        <v>2543</v>
      </c>
      <c r="G335" s="1850" t="s">
        <v>28</v>
      </c>
      <c r="H335" s="1850" t="s">
        <v>28</v>
      </c>
      <c r="I335" s="1850" t="s">
        <v>858</v>
      </c>
    </row>
    <row customHeight="1" ht="11.25">
      <c r="A336" s="1850" t="s">
        <v>2257</v>
      </c>
      <c r="B336" s="1850" t="s">
        <v>16</v>
      </c>
      <c r="C336" s="1850" t="s">
        <v>2682</v>
      </c>
      <c r="D336" s="1850" t="s">
        <v>2683</v>
      </c>
      <c r="E336" s="1850" t="s">
        <v>2684</v>
      </c>
      <c r="F336" s="1850" t="s">
        <v>2425</v>
      </c>
      <c r="G336" s="1850" t="s">
        <v>2685</v>
      </c>
      <c r="H336" s="1850" t="s">
        <v>28</v>
      </c>
      <c r="I336" s="1850" t="s">
        <v>858</v>
      </c>
    </row>
    <row customHeight="1" ht="11.25">
      <c r="A337" s="1850" t="s">
        <v>2257</v>
      </c>
      <c r="B337" s="1850" t="s">
        <v>16</v>
      </c>
      <c r="C337" s="1850" t="s">
        <v>2702</v>
      </c>
      <c r="D337" s="1850" t="s">
        <v>2703</v>
      </c>
      <c r="E337" s="1850" t="s">
        <v>2704</v>
      </c>
      <c r="F337" s="1850" t="s">
        <v>2414</v>
      </c>
      <c r="G337" s="1850" t="s">
        <v>28</v>
      </c>
      <c r="H337" s="1850" t="s">
        <v>28</v>
      </c>
      <c r="I337" s="1850" t="s">
        <v>858</v>
      </c>
    </row>
    <row customHeight="1" ht="11.25">
      <c r="A338" s="1850" t="s">
        <v>2257</v>
      </c>
      <c r="B338" s="1850" t="s">
        <v>16</v>
      </c>
      <c r="C338" s="1850" t="s">
        <v>2705</v>
      </c>
      <c r="D338" s="1850" t="s">
        <v>2706</v>
      </c>
      <c r="E338" s="1850" t="s">
        <v>2707</v>
      </c>
      <c r="F338" s="1850" t="s">
        <v>2359</v>
      </c>
      <c r="G338" s="1850" t="s">
        <v>28</v>
      </c>
      <c r="H338" s="1850" t="s">
        <v>28</v>
      </c>
      <c r="I338" s="1850" t="s">
        <v>858</v>
      </c>
    </row>
    <row customHeight="1" ht="11.25">
      <c r="A339" s="1850" t="s">
        <v>2257</v>
      </c>
      <c r="B339" s="1850" t="s">
        <v>16</v>
      </c>
      <c r="C339" s="1850" t="s">
        <v>2708</v>
      </c>
      <c r="D339" s="1850" t="s">
        <v>2709</v>
      </c>
      <c r="E339" s="1850" t="s">
        <v>2710</v>
      </c>
      <c r="F339" s="1850" t="s">
        <v>2660</v>
      </c>
      <c r="G339" s="1850" t="s">
        <v>28</v>
      </c>
      <c r="H339" s="1850" t="s">
        <v>28</v>
      </c>
      <c r="I339" s="1850" t="s">
        <v>858</v>
      </c>
    </row>
    <row customHeight="1" ht="11.25">
      <c r="A340" s="1850" t="s">
        <v>2257</v>
      </c>
      <c r="B340" s="1850" t="s">
        <v>16</v>
      </c>
      <c r="C340" s="1850" t="s">
        <v>2711</v>
      </c>
      <c r="D340" s="1850" t="s">
        <v>2712</v>
      </c>
      <c r="E340" s="1850" t="s">
        <v>2713</v>
      </c>
      <c r="F340" s="1850" t="s">
        <v>2373</v>
      </c>
      <c r="G340" s="1850" t="s">
        <v>2714</v>
      </c>
      <c r="H340" s="1850" t="s">
        <v>28</v>
      </c>
      <c r="I340" s="1850" t="s">
        <v>858</v>
      </c>
    </row>
    <row customHeight="1" ht="11.25">
      <c r="A341" s="1850" t="s">
        <v>2257</v>
      </c>
      <c r="B341" s="1850" t="s">
        <v>16</v>
      </c>
      <c r="C341" s="1850" t="s">
        <v>2959</v>
      </c>
      <c r="D341" s="1850" t="s">
        <v>2960</v>
      </c>
      <c r="E341" s="1850" t="s">
        <v>2961</v>
      </c>
      <c r="F341" s="1850" t="s">
        <v>51</v>
      </c>
      <c r="G341" s="1850" t="s">
        <v>28</v>
      </c>
      <c r="H341" s="1850" t="s">
        <v>28</v>
      </c>
      <c r="I341" s="1850" t="s">
        <v>858</v>
      </c>
    </row>
    <row customHeight="1" ht="11.25">
      <c r="A342" s="1850" t="s">
        <v>2257</v>
      </c>
      <c r="B342" s="1850" t="s">
        <v>16</v>
      </c>
      <c r="C342" s="1850" t="s">
        <v>2731</v>
      </c>
      <c r="D342" s="1850" t="s">
        <v>2732</v>
      </c>
      <c r="E342" s="1850" t="s">
        <v>2733</v>
      </c>
      <c r="F342" s="1850" t="s">
        <v>2377</v>
      </c>
      <c r="G342" s="1850" t="s">
        <v>2734</v>
      </c>
      <c r="H342" s="1850" t="s">
        <v>28</v>
      </c>
      <c r="I342" s="1850" t="s">
        <v>858</v>
      </c>
    </row>
    <row customHeight="1" ht="11.25">
      <c r="A343" s="1850" t="s">
        <v>2257</v>
      </c>
      <c r="B343" s="1850" t="s">
        <v>16</v>
      </c>
      <c r="C343" s="1850" t="s">
        <v>2738</v>
      </c>
      <c r="D343" s="1850" t="s">
        <v>2739</v>
      </c>
      <c r="E343" s="1850" t="s">
        <v>2740</v>
      </c>
      <c r="F343" s="1850" t="s">
        <v>2612</v>
      </c>
      <c r="G343" s="1850" t="s">
        <v>28</v>
      </c>
      <c r="H343" s="1850" t="s">
        <v>28</v>
      </c>
      <c r="I343" s="1850" t="s">
        <v>858</v>
      </c>
    </row>
    <row customHeight="1" ht="11.25">
      <c r="A344" s="1850" t="s">
        <v>2257</v>
      </c>
      <c r="B344" s="1850" t="s">
        <v>16</v>
      </c>
      <c r="C344" s="1850" t="s">
        <v>2962</v>
      </c>
      <c r="D344" s="1850" t="s">
        <v>2963</v>
      </c>
      <c r="E344" s="1850" t="s">
        <v>2964</v>
      </c>
      <c r="F344" s="1850" t="s">
        <v>2388</v>
      </c>
      <c r="G344" s="1850" t="s">
        <v>2965</v>
      </c>
      <c r="H344" s="1850" t="s">
        <v>28</v>
      </c>
      <c r="I344" s="1850" t="s">
        <v>858</v>
      </c>
    </row>
    <row customHeight="1" ht="11.25">
      <c r="A345" s="1850" t="s">
        <v>2257</v>
      </c>
      <c r="B345" s="1850" t="s">
        <v>16</v>
      </c>
      <c r="C345" s="1850" t="s">
        <v>2745</v>
      </c>
      <c r="D345" s="1850" t="s">
        <v>2746</v>
      </c>
      <c r="E345" s="1850" t="s">
        <v>2747</v>
      </c>
      <c r="F345" s="1850" t="s">
        <v>2388</v>
      </c>
      <c r="G345" s="1850" t="s">
        <v>28</v>
      </c>
      <c r="H345" s="1850" t="s">
        <v>28</v>
      </c>
      <c r="I345" s="1850" t="s">
        <v>858</v>
      </c>
    </row>
    <row customHeight="1" ht="11.25">
      <c r="A346" s="1850" t="s">
        <v>2257</v>
      </c>
      <c r="B346" s="1850" t="s">
        <v>16</v>
      </c>
      <c r="C346" s="1850" t="s">
        <v>2748</v>
      </c>
      <c r="D346" s="1850" t="s">
        <v>2749</v>
      </c>
      <c r="E346" s="1850" t="s">
        <v>2750</v>
      </c>
      <c r="F346" s="1850" t="s">
        <v>2388</v>
      </c>
      <c r="G346" s="1850" t="s">
        <v>28</v>
      </c>
      <c r="H346" s="1850" t="s">
        <v>28</v>
      </c>
      <c r="I346" s="1850" t="s">
        <v>858</v>
      </c>
    </row>
    <row customHeight="1" ht="11.25">
      <c r="A347" s="1850" t="s">
        <v>2257</v>
      </c>
      <c r="B347" s="1850" t="s">
        <v>16</v>
      </c>
      <c r="C347" s="1850" t="s">
        <v>2751</v>
      </c>
      <c r="D347" s="1850" t="s">
        <v>2752</v>
      </c>
      <c r="E347" s="1850" t="s">
        <v>2753</v>
      </c>
      <c r="F347" s="1850" t="s">
        <v>2414</v>
      </c>
      <c r="G347" s="1850" t="s">
        <v>2754</v>
      </c>
      <c r="H347" s="1850" t="s">
        <v>28</v>
      </c>
      <c r="I347" s="1850" t="s">
        <v>858</v>
      </c>
    </row>
    <row customHeight="1" ht="11.25">
      <c r="A348" s="1850" t="s">
        <v>2257</v>
      </c>
      <c r="B348" s="1850" t="s">
        <v>16</v>
      </c>
      <c r="C348" s="1850" t="s">
        <v>2755</v>
      </c>
      <c r="D348" s="1850" t="s">
        <v>2756</v>
      </c>
      <c r="E348" s="1850" t="s">
        <v>2757</v>
      </c>
      <c r="F348" s="1850" t="s">
        <v>2270</v>
      </c>
      <c r="G348" s="1850" t="s">
        <v>28</v>
      </c>
      <c r="H348" s="1850" t="s">
        <v>28</v>
      </c>
      <c r="I348" s="1850" t="s">
        <v>858</v>
      </c>
    </row>
    <row customHeight="1" ht="11.25">
      <c r="A349" s="1850" t="s">
        <v>2257</v>
      </c>
      <c r="B349" s="1850" t="s">
        <v>16</v>
      </c>
      <c r="C349" s="1850" t="s">
        <v>2758</v>
      </c>
      <c r="D349" s="1850" t="s">
        <v>2759</v>
      </c>
      <c r="E349" s="1850" t="s">
        <v>2760</v>
      </c>
      <c r="F349" s="1850" t="s">
        <v>2434</v>
      </c>
      <c r="G349" s="1850" t="s">
        <v>2761</v>
      </c>
      <c r="H349" s="1850" t="s">
        <v>28</v>
      </c>
      <c r="I349" s="1850" t="s">
        <v>858</v>
      </c>
    </row>
    <row customHeight="1" ht="11.25">
      <c r="A350" s="1850" t="s">
        <v>2257</v>
      </c>
      <c r="B350" s="1850" t="s">
        <v>16</v>
      </c>
      <c r="C350" s="1850" t="s">
        <v>2762</v>
      </c>
      <c r="D350" s="1850" t="s">
        <v>2763</v>
      </c>
      <c r="E350" s="1850" t="s">
        <v>2764</v>
      </c>
      <c r="F350" s="1850" t="s">
        <v>2368</v>
      </c>
      <c r="G350" s="1850" t="s">
        <v>2765</v>
      </c>
      <c r="H350" s="1850" t="s">
        <v>28</v>
      </c>
      <c r="I350" s="1850" t="s">
        <v>858</v>
      </c>
    </row>
    <row customHeight="1" ht="11.25">
      <c r="A351" s="1850" t="s">
        <v>2257</v>
      </c>
      <c r="B351" s="1850" t="s">
        <v>16</v>
      </c>
      <c r="C351" s="1850" t="s">
        <v>2769</v>
      </c>
      <c r="D351" s="1850" t="s">
        <v>2770</v>
      </c>
      <c r="E351" s="1850" t="s">
        <v>2771</v>
      </c>
      <c r="F351" s="1850" t="s">
        <v>2612</v>
      </c>
      <c r="G351" s="1850" t="s">
        <v>28</v>
      </c>
      <c r="H351" s="1850" t="s">
        <v>28</v>
      </c>
      <c r="I351" s="1850" t="s">
        <v>858</v>
      </c>
    </row>
    <row customHeight="1" ht="11.25">
      <c r="A352" s="1850" t="s">
        <v>2257</v>
      </c>
      <c r="B352" s="1850" t="s">
        <v>16</v>
      </c>
      <c r="C352" s="1850" t="s">
        <v>2772</v>
      </c>
      <c r="D352" s="1850" t="s">
        <v>2773</v>
      </c>
      <c r="E352" s="1850" t="s">
        <v>2774</v>
      </c>
      <c r="F352" s="1850" t="s">
        <v>2364</v>
      </c>
      <c r="G352" s="1850" t="s">
        <v>28</v>
      </c>
      <c r="H352" s="1850" t="s">
        <v>28</v>
      </c>
      <c r="I352" s="1850" t="s">
        <v>858</v>
      </c>
    </row>
    <row customHeight="1" ht="11.25">
      <c r="A353" s="1850" t="s">
        <v>2257</v>
      </c>
      <c r="B353" s="1850" t="s">
        <v>16</v>
      </c>
      <c r="C353" s="1850" t="s">
        <v>2966</v>
      </c>
      <c r="D353" s="1850" t="s">
        <v>2967</v>
      </c>
      <c r="E353" s="1850" t="s">
        <v>2968</v>
      </c>
      <c r="F353" s="1850" t="s">
        <v>2388</v>
      </c>
      <c r="G353" s="1850" t="s">
        <v>2969</v>
      </c>
      <c r="H353" s="1850" t="s">
        <v>28</v>
      </c>
      <c r="I353" s="1850" t="s">
        <v>858</v>
      </c>
    </row>
    <row customHeight="1" ht="11.25">
      <c r="A354" s="1850" t="s">
        <v>2257</v>
      </c>
      <c r="B354" s="1850" t="s">
        <v>16</v>
      </c>
      <c r="C354" s="1850" t="s">
        <v>2782</v>
      </c>
      <c r="D354" s="1850" t="s">
        <v>2783</v>
      </c>
      <c r="E354" s="1850" t="s">
        <v>2784</v>
      </c>
      <c r="F354" s="1850" t="s">
        <v>2612</v>
      </c>
      <c r="G354" s="1850" t="s">
        <v>28</v>
      </c>
      <c r="H354" s="1850" t="s">
        <v>28</v>
      </c>
      <c r="I354" s="1850" t="s">
        <v>858</v>
      </c>
    </row>
    <row customHeight="1" ht="11.25">
      <c r="A355" s="1850" t="s">
        <v>2257</v>
      </c>
      <c r="B355" s="1850" t="s">
        <v>16</v>
      </c>
      <c r="C355" s="1850" t="s">
        <v>2970</v>
      </c>
      <c r="D355" s="1850" t="s">
        <v>2971</v>
      </c>
      <c r="E355" s="1850" t="s">
        <v>2972</v>
      </c>
      <c r="F355" s="1850" t="s">
        <v>2388</v>
      </c>
      <c r="G355" s="1850" t="s">
        <v>2973</v>
      </c>
      <c r="H355" s="1850" t="s">
        <v>28</v>
      </c>
      <c r="I355" s="1850" t="s">
        <v>858</v>
      </c>
    </row>
    <row customHeight="1" ht="11.25">
      <c r="A356" s="1850" t="s">
        <v>2257</v>
      </c>
      <c r="B356" s="1850" t="s">
        <v>16</v>
      </c>
      <c r="C356" s="1850" t="s">
        <v>2974</v>
      </c>
      <c r="D356" s="1850" t="s">
        <v>2975</v>
      </c>
      <c r="E356" s="1850" t="s">
        <v>2976</v>
      </c>
      <c r="F356" s="1850" t="s">
        <v>2543</v>
      </c>
      <c r="G356" s="1850" t="s">
        <v>2977</v>
      </c>
      <c r="H356" s="1850" t="s">
        <v>28</v>
      </c>
      <c r="I356" s="1850" t="s">
        <v>858</v>
      </c>
    </row>
    <row customHeight="1" ht="11.25">
      <c r="A357" s="1850" t="s">
        <v>2257</v>
      </c>
      <c r="B357" s="1850" t="s">
        <v>16</v>
      </c>
      <c r="C357" s="1850" t="s">
        <v>2978</v>
      </c>
      <c r="D357" s="1850" t="s">
        <v>2979</v>
      </c>
      <c r="E357" s="1850" t="s">
        <v>2980</v>
      </c>
      <c r="F357" s="1850" t="s">
        <v>2307</v>
      </c>
      <c r="G357" s="1850" t="s">
        <v>2981</v>
      </c>
      <c r="H357" s="1850" t="s">
        <v>28</v>
      </c>
      <c r="I357" s="1850" t="s">
        <v>858</v>
      </c>
    </row>
    <row customHeight="1" ht="11.25">
      <c r="A358" s="1850" t="s">
        <v>2257</v>
      </c>
      <c r="B358" s="1850" t="s">
        <v>16</v>
      </c>
      <c r="C358" s="1850" t="s">
        <v>2792</v>
      </c>
      <c r="D358" s="1850" t="s">
        <v>2793</v>
      </c>
      <c r="E358" s="1850" t="s">
        <v>2794</v>
      </c>
      <c r="F358" s="1850" t="s">
        <v>2660</v>
      </c>
      <c r="G358" s="1850" t="s">
        <v>2795</v>
      </c>
      <c r="H358" s="1850" t="s">
        <v>28</v>
      </c>
      <c r="I358" s="1850" t="s">
        <v>858</v>
      </c>
    </row>
    <row customHeight="1" ht="11.25">
      <c r="A359" s="1850" t="s">
        <v>2257</v>
      </c>
      <c r="B359" s="1850" t="s">
        <v>16</v>
      </c>
      <c r="C359" s="1850" t="s">
        <v>2796</v>
      </c>
      <c r="D359" s="1850" t="s">
        <v>2797</v>
      </c>
      <c r="E359" s="1850" t="s">
        <v>2798</v>
      </c>
      <c r="F359" s="1850" t="s">
        <v>2406</v>
      </c>
      <c r="G359" s="1850" t="s">
        <v>28</v>
      </c>
      <c r="H359" s="1850" t="s">
        <v>28</v>
      </c>
      <c r="I359" s="1850" t="s">
        <v>858</v>
      </c>
    </row>
    <row customHeight="1" ht="11.25">
      <c r="A360" s="1850" t="s">
        <v>2257</v>
      </c>
      <c r="B360" s="1850" t="s">
        <v>16</v>
      </c>
      <c r="C360" s="1850" t="s">
        <v>2982</v>
      </c>
      <c r="D360" s="1850" t="s">
        <v>2983</v>
      </c>
      <c r="E360" s="1850" t="s">
        <v>2341</v>
      </c>
      <c r="F360" s="1850" t="s">
        <v>2984</v>
      </c>
      <c r="G360" s="1850" t="s">
        <v>2985</v>
      </c>
      <c r="H360" s="1850" t="s">
        <v>28</v>
      </c>
      <c r="I360" s="1850" t="s">
        <v>858</v>
      </c>
    </row>
    <row customHeight="1" ht="11.25">
      <c r="A361" s="1850" t="s">
        <v>2257</v>
      </c>
      <c r="B361" s="1850" t="s">
        <v>16</v>
      </c>
      <c r="C361" s="1850" t="s">
        <v>2986</v>
      </c>
      <c r="D361" s="1850" t="s">
        <v>2987</v>
      </c>
      <c r="E361" s="1850" t="s">
        <v>2988</v>
      </c>
      <c r="F361" s="1850" t="s">
        <v>2334</v>
      </c>
      <c r="G361" s="1850" t="s">
        <v>28</v>
      </c>
      <c r="H361" s="1850" t="s">
        <v>28</v>
      </c>
      <c r="I361" s="1850" t="s">
        <v>858</v>
      </c>
    </row>
    <row customHeight="1" ht="11.25">
      <c r="A362" s="1850" t="s">
        <v>2257</v>
      </c>
      <c r="B362" s="1850" t="s">
        <v>16</v>
      </c>
      <c r="C362" s="1850" t="s">
        <v>2989</v>
      </c>
      <c r="D362" s="1850" t="s">
        <v>2990</v>
      </c>
      <c r="E362" s="1850" t="s">
        <v>2991</v>
      </c>
      <c r="F362" s="1850" t="s">
        <v>2368</v>
      </c>
      <c r="G362" s="1850" t="s">
        <v>28</v>
      </c>
      <c r="H362" s="1850" t="s">
        <v>28</v>
      </c>
      <c r="I362" s="1850" t="s">
        <v>858</v>
      </c>
    </row>
    <row customHeight="1" ht="11.25">
      <c r="A363" s="1850" t="s">
        <v>2257</v>
      </c>
      <c r="B363" s="1850" t="s">
        <v>16</v>
      </c>
      <c r="C363" s="1850" t="s">
        <v>2799</v>
      </c>
      <c r="D363" s="1850" t="s">
        <v>2800</v>
      </c>
      <c r="E363" s="1850" t="s">
        <v>2801</v>
      </c>
      <c r="F363" s="1850" t="s">
        <v>2802</v>
      </c>
      <c r="G363" s="1850" t="s">
        <v>2803</v>
      </c>
      <c r="H363" s="1850" t="s">
        <v>28</v>
      </c>
      <c r="I363" s="1850" t="s">
        <v>858</v>
      </c>
    </row>
    <row customHeight="1" ht="11.25">
      <c r="A364" s="1850" t="s">
        <v>2257</v>
      </c>
      <c r="B364" s="1850" t="s">
        <v>16</v>
      </c>
      <c r="C364" s="1850" t="s">
        <v>2807</v>
      </c>
      <c r="D364" s="1850" t="s">
        <v>2808</v>
      </c>
      <c r="E364" s="1850" t="s">
        <v>2809</v>
      </c>
      <c r="F364" s="1850" t="s">
        <v>2406</v>
      </c>
      <c r="G364" s="1850" t="s">
        <v>28</v>
      </c>
      <c r="H364" s="1850" t="s">
        <v>28</v>
      </c>
      <c r="I364" s="1850" t="s">
        <v>858</v>
      </c>
    </row>
    <row customHeight="1" ht="11.25">
      <c r="A365" s="1850" t="s">
        <v>2257</v>
      </c>
      <c r="B365" s="1850" t="s">
        <v>16</v>
      </c>
      <c r="C365" s="1850" t="s">
        <v>2810</v>
      </c>
      <c r="D365" s="1850" t="s">
        <v>2811</v>
      </c>
      <c r="E365" s="1850" t="s">
        <v>2812</v>
      </c>
      <c r="F365" s="1850" t="s">
        <v>2270</v>
      </c>
      <c r="G365" s="1850" t="s">
        <v>28</v>
      </c>
      <c r="H365" s="1850" t="s">
        <v>28</v>
      </c>
      <c r="I365" s="1850" t="s">
        <v>858</v>
      </c>
    </row>
    <row customHeight="1" ht="11.25">
      <c r="A366" s="1850" t="s">
        <v>2257</v>
      </c>
      <c r="B366" s="1850" t="s">
        <v>16</v>
      </c>
      <c r="C366" s="1850" t="s">
        <v>2813</v>
      </c>
      <c r="D366" s="1850" t="s">
        <v>2814</v>
      </c>
      <c r="E366" s="1850" t="s">
        <v>2815</v>
      </c>
      <c r="F366" s="1850" t="s">
        <v>2320</v>
      </c>
      <c r="G366" s="1850" t="s">
        <v>2816</v>
      </c>
      <c r="H366" s="1850" t="s">
        <v>28</v>
      </c>
      <c r="I366" s="1850" t="s">
        <v>858</v>
      </c>
    </row>
    <row customHeight="1" ht="11.25">
      <c r="A367" s="1850" t="s">
        <v>2257</v>
      </c>
      <c r="B367" s="1850" t="s">
        <v>16</v>
      </c>
      <c r="C367" s="1850" t="s">
        <v>2820</v>
      </c>
      <c r="D367" s="1850" t="s">
        <v>2821</v>
      </c>
      <c r="E367" s="1850" t="s">
        <v>2822</v>
      </c>
      <c r="F367" s="1850" t="s">
        <v>2823</v>
      </c>
      <c r="G367" s="1850" t="s">
        <v>28</v>
      </c>
      <c r="H367" s="1850" t="s">
        <v>28</v>
      </c>
      <c r="I367" s="1850" t="s">
        <v>858</v>
      </c>
    </row>
    <row customHeight="1" ht="11.25">
      <c r="A368" s="1850" t="s">
        <v>2257</v>
      </c>
      <c r="B368" s="1850" t="s">
        <v>16</v>
      </c>
      <c r="C368" s="1850" t="s">
        <v>2831</v>
      </c>
      <c r="D368" s="1850" t="s">
        <v>2832</v>
      </c>
      <c r="E368" s="1850" t="s">
        <v>2833</v>
      </c>
      <c r="F368" s="1850" t="s">
        <v>2834</v>
      </c>
      <c r="G368" s="1850" t="s">
        <v>2835</v>
      </c>
      <c r="H368" s="1850" t="s">
        <v>28</v>
      </c>
      <c r="I368" s="1850" t="s">
        <v>858</v>
      </c>
    </row>
    <row customHeight="1" ht="11.25">
      <c r="A369" s="1850" t="s">
        <v>2257</v>
      </c>
      <c r="B369" s="1850" t="s">
        <v>16</v>
      </c>
      <c r="C369" s="1850" t="s">
        <v>2840</v>
      </c>
      <c r="D369" s="1850" t="s">
        <v>2841</v>
      </c>
      <c r="E369" s="1850" t="s">
        <v>2842</v>
      </c>
      <c r="F369" s="1850" t="s">
        <v>2414</v>
      </c>
      <c r="G369" s="1850" t="s">
        <v>28</v>
      </c>
      <c r="H369" s="1850" t="s">
        <v>28</v>
      </c>
      <c r="I369" s="1850" t="s">
        <v>858</v>
      </c>
    </row>
    <row customHeight="1" ht="11.25">
      <c r="A370" s="1850" t="s">
        <v>2257</v>
      </c>
      <c r="B370" s="1850" t="s">
        <v>16</v>
      </c>
      <c r="C370" s="1850" t="s">
        <v>2846</v>
      </c>
      <c r="D370" s="1850" t="s">
        <v>2847</v>
      </c>
      <c r="E370" s="1850" t="s">
        <v>2848</v>
      </c>
      <c r="F370" s="1850" t="s">
        <v>51</v>
      </c>
      <c r="G370" s="1850" t="s">
        <v>2678</v>
      </c>
      <c r="H370" s="1850" t="s">
        <v>28</v>
      </c>
      <c r="I370" s="1850" t="s">
        <v>911</v>
      </c>
    </row>
    <row customHeight="1" ht="11.25">
      <c r="A371" s="1850" t="s">
        <v>2257</v>
      </c>
      <c r="B371" s="1850" t="s">
        <v>16</v>
      </c>
      <c r="C371" s="1850" t="s">
        <v>2849</v>
      </c>
      <c r="D371" s="1850" t="s">
        <v>2850</v>
      </c>
      <c r="E371" s="1850" t="s">
        <v>2851</v>
      </c>
      <c r="F371" s="1850" t="s">
        <v>2852</v>
      </c>
      <c r="G371" s="1850" t="s">
        <v>28</v>
      </c>
      <c r="H371" s="1850" t="s">
        <v>28</v>
      </c>
      <c r="I371" s="1850" t="s">
        <v>911</v>
      </c>
    </row>
    <row customHeight="1" ht="11.25">
      <c r="A372" s="1850" t="s">
        <v>2257</v>
      </c>
      <c r="B372" s="1850" t="s">
        <v>16</v>
      </c>
      <c r="C372" s="1850" t="s">
        <v>2853</v>
      </c>
      <c r="D372" s="1850" t="s">
        <v>2854</v>
      </c>
      <c r="E372" s="1850" t="s">
        <v>2855</v>
      </c>
      <c r="F372" s="1850" t="s">
        <v>2856</v>
      </c>
      <c r="G372" s="1850" t="s">
        <v>28</v>
      </c>
      <c r="H372" s="1850" t="s">
        <v>28</v>
      </c>
      <c r="I372" s="1850" t="s">
        <v>911</v>
      </c>
    </row>
    <row customHeight="1" ht="11.25">
      <c r="A373" s="1850" t="s">
        <v>2257</v>
      </c>
      <c r="B373" s="1850" t="s">
        <v>16</v>
      </c>
      <c r="C373" s="1850" t="s">
        <v>2258</v>
      </c>
      <c r="D373" s="1850" t="s">
        <v>2259</v>
      </c>
      <c r="E373" s="1850" t="s">
        <v>2260</v>
      </c>
      <c r="F373" s="1850" t="s">
        <v>2261</v>
      </c>
      <c r="G373" s="1850" t="s">
        <v>2262</v>
      </c>
      <c r="H373" s="1850" t="s">
        <v>28</v>
      </c>
      <c r="I373" s="1850" t="s">
        <v>911</v>
      </c>
    </row>
    <row customHeight="1" ht="11.25">
      <c r="A374" s="1850" t="s">
        <v>2257</v>
      </c>
      <c r="B374" s="1850" t="s">
        <v>16</v>
      </c>
      <c r="C374" s="1850" t="s">
        <v>2267</v>
      </c>
      <c r="D374" s="1850" t="s">
        <v>2268</v>
      </c>
      <c r="E374" s="1850" t="s">
        <v>2269</v>
      </c>
      <c r="F374" s="1850" t="s">
        <v>2270</v>
      </c>
      <c r="G374" s="1850" t="s">
        <v>2271</v>
      </c>
      <c r="H374" s="1850" t="s">
        <v>28</v>
      </c>
      <c r="I374" s="1850" t="s">
        <v>911</v>
      </c>
    </row>
    <row customHeight="1" ht="11.25">
      <c r="A375" s="1850" t="s">
        <v>2257</v>
      </c>
      <c r="B375" s="1850" t="s">
        <v>16</v>
      </c>
      <c r="C375" s="1850" t="s">
        <v>2274</v>
      </c>
      <c r="D375" s="1850" t="s">
        <v>2275</v>
      </c>
      <c r="E375" s="1850" t="s">
        <v>2269</v>
      </c>
      <c r="F375" s="1850" t="s">
        <v>2276</v>
      </c>
      <c r="G375" s="1850" t="s">
        <v>28</v>
      </c>
      <c r="H375" s="1850" t="s">
        <v>28</v>
      </c>
      <c r="I375" s="1850" t="s">
        <v>911</v>
      </c>
    </row>
    <row customHeight="1" ht="11.25">
      <c r="A376" s="1850" t="s">
        <v>2257</v>
      </c>
      <c r="B376" s="1850" t="s">
        <v>16</v>
      </c>
      <c r="C376" s="1850" t="s">
        <v>2992</v>
      </c>
      <c r="D376" s="1850" t="s">
        <v>2993</v>
      </c>
      <c r="E376" s="1850" t="s">
        <v>2994</v>
      </c>
      <c r="F376" s="1850" t="s">
        <v>2452</v>
      </c>
      <c r="G376" s="1850" t="s">
        <v>28</v>
      </c>
      <c r="H376" s="1850" t="s">
        <v>28</v>
      </c>
      <c r="I376" s="1850" t="s">
        <v>911</v>
      </c>
    </row>
    <row customHeight="1" ht="11.25">
      <c r="A377" s="1850" t="s">
        <v>2257</v>
      </c>
      <c r="B377" s="1850" t="s">
        <v>16</v>
      </c>
      <c r="C377" s="1850" t="s">
        <v>2857</v>
      </c>
      <c r="D377" s="1850" t="s">
        <v>2858</v>
      </c>
      <c r="E377" s="1850" t="s">
        <v>2859</v>
      </c>
      <c r="F377" s="1850" t="s">
        <v>2612</v>
      </c>
      <c r="G377" s="1850" t="s">
        <v>28</v>
      </c>
      <c r="H377" s="1850" t="s">
        <v>28</v>
      </c>
      <c r="I377" s="1850" t="s">
        <v>911</v>
      </c>
    </row>
    <row customHeight="1" ht="11.25">
      <c r="A378" s="1850" t="s">
        <v>2257</v>
      </c>
      <c r="B378" s="1850" t="s">
        <v>16</v>
      </c>
      <c r="C378" s="1850" t="s">
        <v>2301</v>
      </c>
      <c r="D378" s="1850" t="s">
        <v>2302</v>
      </c>
      <c r="E378" s="1850" t="s">
        <v>2303</v>
      </c>
      <c r="F378" s="1850" t="s">
        <v>2266</v>
      </c>
      <c r="G378" s="1850" t="s">
        <v>28</v>
      </c>
      <c r="H378" s="1850" t="s">
        <v>28</v>
      </c>
      <c r="I378" s="1850" t="s">
        <v>911</v>
      </c>
    </row>
    <row customHeight="1" ht="11.25">
      <c r="A379" s="1850" t="s">
        <v>2257</v>
      </c>
      <c r="B379" s="1850" t="s">
        <v>16</v>
      </c>
      <c r="C379" s="1850" t="s">
        <v>2304</v>
      </c>
      <c r="D379" s="1850" t="s">
        <v>2305</v>
      </c>
      <c r="E379" s="1850" t="s">
        <v>2306</v>
      </c>
      <c r="F379" s="1850" t="s">
        <v>2307</v>
      </c>
      <c r="G379" s="1850" t="s">
        <v>2308</v>
      </c>
      <c r="H379" s="1850" t="s">
        <v>28</v>
      </c>
      <c r="I379" s="1850" t="s">
        <v>911</v>
      </c>
    </row>
    <row customHeight="1" ht="11.25">
      <c r="A380" s="1850" t="s">
        <v>2257</v>
      </c>
      <c r="B380" s="1850" t="s">
        <v>16</v>
      </c>
      <c r="C380" s="1850" t="s">
        <v>2313</v>
      </c>
      <c r="D380" s="1850" t="s">
        <v>2314</v>
      </c>
      <c r="E380" s="1850" t="s">
        <v>2315</v>
      </c>
      <c r="F380" s="1850" t="s">
        <v>2316</v>
      </c>
      <c r="G380" s="1850" t="s">
        <v>28</v>
      </c>
      <c r="H380" s="1850" t="s">
        <v>28</v>
      </c>
      <c r="I380" s="1850" t="s">
        <v>911</v>
      </c>
    </row>
    <row customHeight="1" ht="11.25">
      <c r="A381" s="1850" t="s">
        <v>2257</v>
      </c>
      <c r="B381" s="1850" t="s">
        <v>16</v>
      </c>
      <c r="C381" s="1850" t="s">
        <v>2321</v>
      </c>
      <c r="D381" s="1850" t="s">
        <v>2322</v>
      </c>
      <c r="E381" s="1850" t="s">
        <v>2323</v>
      </c>
      <c r="F381" s="1850" t="s">
        <v>2307</v>
      </c>
      <c r="G381" s="1850" t="s">
        <v>28</v>
      </c>
      <c r="H381" s="1850" t="s">
        <v>28</v>
      </c>
      <c r="I381" s="1850" t="s">
        <v>911</v>
      </c>
    </row>
    <row customHeight="1" ht="11.25">
      <c r="A382" s="1850" t="s">
        <v>2257</v>
      </c>
      <c r="B382" s="1850" t="s">
        <v>16</v>
      </c>
      <c r="C382" s="1850" t="s">
        <v>2860</v>
      </c>
      <c r="D382" s="1850" t="s">
        <v>2861</v>
      </c>
      <c r="E382" s="1850" t="s">
        <v>2862</v>
      </c>
      <c r="F382" s="1850" t="s">
        <v>2414</v>
      </c>
      <c r="G382" s="1850" t="s">
        <v>28</v>
      </c>
      <c r="H382" s="1850" t="s">
        <v>28</v>
      </c>
      <c r="I382" s="1850" t="s">
        <v>911</v>
      </c>
    </row>
    <row customHeight="1" ht="11.25">
      <c r="A383" s="1850" t="s">
        <v>2257</v>
      </c>
      <c r="B383" s="1850" t="s">
        <v>16</v>
      </c>
      <c r="C383" s="1850" t="s">
        <v>2335</v>
      </c>
      <c r="D383" s="1850" t="s">
        <v>2336</v>
      </c>
      <c r="E383" s="1850" t="s">
        <v>2337</v>
      </c>
      <c r="F383" s="1850" t="s">
        <v>2338</v>
      </c>
      <c r="G383" s="1850" t="s">
        <v>28</v>
      </c>
      <c r="H383" s="1850" t="s">
        <v>28</v>
      </c>
      <c r="I383" s="1850" t="s">
        <v>911</v>
      </c>
    </row>
    <row customHeight="1" ht="11.25">
      <c r="A384" s="1850" t="s">
        <v>2257</v>
      </c>
      <c r="B384" s="1850" t="s">
        <v>16</v>
      </c>
      <c r="C384" s="1850" t="s">
        <v>2339</v>
      </c>
      <c r="D384" s="1850" t="s">
        <v>2340</v>
      </c>
      <c r="E384" s="1850" t="s">
        <v>2341</v>
      </c>
      <c r="F384" s="1850" t="s">
        <v>2342</v>
      </c>
      <c r="G384" s="1850" t="s">
        <v>28</v>
      </c>
      <c r="H384" s="1850" t="s">
        <v>28</v>
      </c>
      <c r="I384" s="1850" t="s">
        <v>911</v>
      </c>
    </row>
    <row customHeight="1" ht="11.25">
      <c r="A385" s="1850" t="s">
        <v>2257</v>
      </c>
      <c r="B385" s="1850" t="s">
        <v>16</v>
      </c>
      <c r="C385" s="1850" t="s">
        <v>2995</v>
      </c>
      <c r="D385" s="1850" t="s">
        <v>2996</v>
      </c>
      <c r="E385" s="1850" t="s">
        <v>2997</v>
      </c>
      <c r="F385" s="1850" t="s">
        <v>2307</v>
      </c>
      <c r="G385" s="1850" t="s">
        <v>28</v>
      </c>
      <c r="H385" s="1850" t="s">
        <v>28</v>
      </c>
      <c r="I385" s="1850" t="s">
        <v>911</v>
      </c>
    </row>
    <row customHeight="1" ht="11.25">
      <c r="A386" s="1850" t="s">
        <v>2257</v>
      </c>
      <c r="B386" s="1850" t="s">
        <v>16</v>
      </c>
      <c r="C386" s="1850" t="s">
        <v>2350</v>
      </c>
      <c r="D386" s="1850" t="s">
        <v>2351</v>
      </c>
      <c r="E386" s="1850" t="s">
        <v>2352</v>
      </c>
      <c r="F386" s="1850" t="s">
        <v>2270</v>
      </c>
      <c r="G386" s="1850" t="s">
        <v>2353</v>
      </c>
      <c r="H386" s="1850" t="s">
        <v>28</v>
      </c>
      <c r="I386" s="1850" t="s">
        <v>911</v>
      </c>
    </row>
    <row customHeight="1" ht="11.25">
      <c r="A387" s="1850" t="s">
        <v>2257</v>
      </c>
      <c r="B387" s="1850" t="s">
        <v>16</v>
      </c>
      <c r="C387" s="1850" t="s">
        <v>28</v>
      </c>
      <c r="D387" s="1850" t="s">
        <v>2354</v>
      </c>
      <c r="E387" s="1850" t="s">
        <v>2355</v>
      </c>
      <c r="F387" s="1850" t="s">
        <v>2270</v>
      </c>
      <c r="G387" s="1850" t="s">
        <v>28</v>
      </c>
      <c r="H387" s="1850" t="s">
        <v>28</v>
      </c>
      <c r="I387" s="1850" t="s">
        <v>911</v>
      </c>
    </row>
    <row customHeight="1" ht="11.25">
      <c r="A388" s="1850" t="s">
        <v>2257</v>
      </c>
      <c r="B388" s="1850" t="s">
        <v>16</v>
      </c>
      <c r="C388" s="1850" t="s">
        <v>2356</v>
      </c>
      <c r="D388" s="1850" t="s">
        <v>2357</v>
      </c>
      <c r="E388" s="1850" t="s">
        <v>2358</v>
      </c>
      <c r="F388" s="1850" t="s">
        <v>2359</v>
      </c>
      <c r="G388" s="1850" t="s">
        <v>2360</v>
      </c>
      <c r="H388" s="1850" t="s">
        <v>28</v>
      </c>
      <c r="I388" s="1850" t="s">
        <v>911</v>
      </c>
    </row>
    <row customHeight="1" ht="11.25">
      <c r="A389" s="1850" t="s">
        <v>2257</v>
      </c>
      <c r="B389" s="1850" t="s">
        <v>16</v>
      </c>
      <c r="C389" s="1850" t="s">
        <v>2361</v>
      </c>
      <c r="D389" s="1850" t="s">
        <v>2362</v>
      </c>
      <c r="E389" s="1850" t="s">
        <v>2363</v>
      </c>
      <c r="F389" s="1850" t="s">
        <v>2364</v>
      </c>
      <c r="G389" s="1850" t="s">
        <v>28</v>
      </c>
      <c r="H389" s="1850" t="s">
        <v>28</v>
      </c>
      <c r="I389" s="1850" t="s">
        <v>911</v>
      </c>
    </row>
    <row customHeight="1" ht="11.25">
      <c r="A390" s="1850" t="s">
        <v>2257</v>
      </c>
      <c r="B390" s="1850" t="s">
        <v>16</v>
      </c>
      <c r="C390" s="1850" t="s">
        <v>2374</v>
      </c>
      <c r="D390" s="1850" t="s">
        <v>2375</v>
      </c>
      <c r="E390" s="1850" t="s">
        <v>2376</v>
      </c>
      <c r="F390" s="1850" t="s">
        <v>2377</v>
      </c>
      <c r="G390" s="1850" t="s">
        <v>2378</v>
      </c>
      <c r="H390" s="1850" t="s">
        <v>28</v>
      </c>
      <c r="I390" s="1850" t="s">
        <v>911</v>
      </c>
    </row>
    <row customHeight="1" ht="11.25">
      <c r="A391" s="1850" t="s">
        <v>2257</v>
      </c>
      <c r="B391" s="1850" t="s">
        <v>16</v>
      </c>
      <c r="C391" s="1850" t="s">
        <v>2379</v>
      </c>
      <c r="D391" s="1850" t="s">
        <v>2380</v>
      </c>
      <c r="E391" s="1850" t="s">
        <v>2381</v>
      </c>
      <c r="F391" s="1850" t="s">
        <v>2316</v>
      </c>
      <c r="G391" s="1850" t="s">
        <v>28</v>
      </c>
      <c r="H391" s="1850" t="s">
        <v>28</v>
      </c>
      <c r="I391" s="1850" t="s">
        <v>911</v>
      </c>
    </row>
    <row customHeight="1" ht="11.25">
      <c r="A392" s="1850" t="s">
        <v>2257</v>
      </c>
      <c r="B392" s="1850" t="s">
        <v>16</v>
      </c>
      <c r="C392" s="1850" t="s">
        <v>2382</v>
      </c>
      <c r="D392" s="1850" t="s">
        <v>2380</v>
      </c>
      <c r="E392" s="1850" t="s">
        <v>2383</v>
      </c>
      <c r="F392" s="1850" t="s">
        <v>2338</v>
      </c>
      <c r="G392" s="1850" t="s">
        <v>2384</v>
      </c>
      <c r="H392" s="1850" t="s">
        <v>28</v>
      </c>
      <c r="I392" s="1850" t="s">
        <v>911</v>
      </c>
    </row>
    <row customHeight="1" ht="11.25">
      <c r="A393" s="1850" t="s">
        <v>2257</v>
      </c>
      <c r="B393" s="1850" t="s">
        <v>16</v>
      </c>
      <c r="C393" s="1850" t="s">
        <v>2893</v>
      </c>
      <c r="D393" s="1850" t="s">
        <v>2894</v>
      </c>
      <c r="E393" s="1850" t="s">
        <v>2895</v>
      </c>
      <c r="F393" s="1850" t="s">
        <v>2414</v>
      </c>
      <c r="G393" s="1850" t="s">
        <v>2896</v>
      </c>
      <c r="H393" s="1850" t="s">
        <v>28</v>
      </c>
      <c r="I393" s="1850" t="s">
        <v>911</v>
      </c>
    </row>
    <row customHeight="1" ht="11.25">
      <c r="A394" s="1850" t="s">
        <v>2257</v>
      </c>
      <c r="B394" s="1850" t="s">
        <v>16</v>
      </c>
      <c r="C394" s="1850" t="s">
        <v>2897</v>
      </c>
      <c r="D394" s="1850" t="s">
        <v>2898</v>
      </c>
      <c r="E394" s="1850" t="s">
        <v>2899</v>
      </c>
      <c r="F394" s="1850" t="s">
        <v>2388</v>
      </c>
      <c r="G394" s="1850" t="s">
        <v>28</v>
      </c>
      <c r="H394" s="1850" t="s">
        <v>28</v>
      </c>
      <c r="I394" s="1850" t="s">
        <v>911</v>
      </c>
    </row>
    <row customHeight="1" ht="11.25">
      <c r="A395" s="1850" t="s">
        <v>2257</v>
      </c>
      <c r="B395" s="1850" t="s">
        <v>16</v>
      </c>
      <c r="C395" s="1850" t="s">
        <v>2900</v>
      </c>
      <c r="D395" s="1850" t="s">
        <v>2901</v>
      </c>
      <c r="E395" s="1850" t="s">
        <v>2902</v>
      </c>
      <c r="F395" s="1850" t="s">
        <v>2452</v>
      </c>
      <c r="G395" s="1850" t="s">
        <v>28</v>
      </c>
      <c r="H395" s="1850" t="s">
        <v>28</v>
      </c>
      <c r="I395" s="1850" t="s">
        <v>911</v>
      </c>
    </row>
    <row customHeight="1" ht="11.25">
      <c r="A396" s="1850" t="s">
        <v>2257</v>
      </c>
      <c r="B396" s="1850" t="s">
        <v>16</v>
      </c>
      <c r="C396" s="1850" t="s">
        <v>2389</v>
      </c>
      <c r="D396" s="1850" t="s">
        <v>2390</v>
      </c>
      <c r="E396" s="1850" t="s">
        <v>2391</v>
      </c>
      <c r="F396" s="1850" t="s">
        <v>2334</v>
      </c>
      <c r="G396" s="1850" t="s">
        <v>2392</v>
      </c>
      <c r="H396" s="1850" t="s">
        <v>28</v>
      </c>
      <c r="I396" s="1850" t="s">
        <v>911</v>
      </c>
    </row>
    <row customHeight="1" ht="11.25">
      <c r="A397" s="1850" t="s">
        <v>2257</v>
      </c>
      <c r="B397" s="1850" t="s">
        <v>16</v>
      </c>
      <c r="C397" s="1850" t="s">
        <v>2400</v>
      </c>
      <c r="D397" s="1850" t="s">
        <v>2401</v>
      </c>
      <c r="E397" s="1850" t="s">
        <v>2402</v>
      </c>
      <c r="F397" s="1850" t="s">
        <v>2359</v>
      </c>
      <c r="G397" s="1850" t="s">
        <v>28</v>
      </c>
      <c r="H397" s="1850" t="s">
        <v>28</v>
      </c>
      <c r="I397" s="1850" t="s">
        <v>911</v>
      </c>
    </row>
    <row customHeight="1" ht="11.25">
      <c r="A398" s="1850" t="s">
        <v>2257</v>
      </c>
      <c r="B398" s="1850" t="s">
        <v>16</v>
      </c>
      <c r="C398" s="1850" t="s">
        <v>2403</v>
      </c>
      <c r="D398" s="1850" t="s">
        <v>2404</v>
      </c>
      <c r="E398" s="1850" t="s">
        <v>2405</v>
      </c>
      <c r="F398" s="1850" t="s">
        <v>2406</v>
      </c>
      <c r="G398" s="1850" t="s">
        <v>28</v>
      </c>
      <c r="H398" s="1850" t="s">
        <v>28</v>
      </c>
      <c r="I398" s="1850" t="s">
        <v>911</v>
      </c>
    </row>
    <row customHeight="1" ht="11.25">
      <c r="A399" s="1850" t="s">
        <v>2257</v>
      </c>
      <c r="B399" s="1850" t="s">
        <v>16</v>
      </c>
      <c r="C399" s="1850" t="s">
        <v>2407</v>
      </c>
      <c r="D399" s="1850" t="s">
        <v>2408</v>
      </c>
      <c r="E399" s="1850" t="s">
        <v>2409</v>
      </c>
      <c r="F399" s="1850" t="s">
        <v>2388</v>
      </c>
      <c r="G399" s="1850" t="s">
        <v>2410</v>
      </c>
      <c r="H399" s="1850" t="s">
        <v>28</v>
      </c>
      <c r="I399" s="1850" t="s">
        <v>911</v>
      </c>
    </row>
    <row customHeight="1" ht="11.25">
      <c r="A400" s="1850" t="s">
        <v>2257</v>
      </c>
      <c r="B400" s="1850" t="s">
        <v>16</v>
      </c>
      <c r="C400" s="1850" t="s">
        <v>2411</v>
      </c>
      <c r="D400" s="1850" t="s">
        <v>2412</v>
      </c>
      <c r="E400" s="1850" t="s">
        <v>2413</v>
      </c>
      <c r="F400" s="1850" t="s">
        <v>2414</v>
      </c>
      <c r="G400" s="1850" t="s">
        <v>28</v>
      </c>
      <c r="H400" s="1850" t="s">
        <v>28</v>
      </c>
      <c r="I400" s="1850" t="s">
        <v>911</v>
      </c>
    </row>
    <row customHeight="1" ht="11.25">
      <c r="A401" s="1850" t="s">
        <v>2257</v>
      </c>
      <c r="B401" s="1850" t="s">
        <v>16</v>
      </c>
      <c r="C401" s="1850" t="s">
        <v>2415</v>
      </c>
      <c r="D401" s="1850" t="s">
        <v>2416</v>
      </c>
      <c r="E401" s="1850" t="s">
        <v>2417</v>
      </c>
      <c r="F401" s="1850" t="s">
        <v>2414</v>
      </c>
      <c r="G401" s="1850" t="s">
        <v>2418</v>
      </c>
      <c r="H401" s="1850" t="s">
        <v>28</v>
      </c>
      <c r="I401" s="1850" t="s">
        <v>911</v>
      </c>
    </row>
    <row customHeight="1" ht="11.25">
      <c r="A402" s="1850" t="s">
        <v>2257</v>
      </c>
      <c r="B402" s="1850" t="s">
        <v>16</v>
      </c>
      <c r="C402" s="1850" t="s">
        <v>2419</v>
      </c>
      <c r="D402" s="1850" t="s">
        <v>2420</v>
      </c>
      <c r="E402" s="1850" t="s">
        <v>2421</v>
      </c>
      <c r="F402" s="1850" t="s">
        <v>2388</v>
      </c>
      <c r="G402" s="1850" t="s">
        <v>28</v>
      </c>
      <c r="H402" s="1850" t="s">
        <v>28</v>
      </c>
      <c r="I402" s="1850" t="s">
        <v>911</v>
      </c>
    </row>
    <row customHeight="1" ht="11.25">
      <c r="A403" s="1850" t="s">
        <v>2257</v>
      </c>
      <c r="B403" s="1850" t="s">
        <v>16</v>
      </c>
      <c r="C403" s="1850" t="s">
        <v>2903</v>
      </c>
      <c r="D403" s="1850" t="s">
        <v>2904</v>
      </c>
      <c r="E403" s="1850" t="s">
        <v>2905</v>
      </c>
      <c r="F403" s="1850" t="s">
        <v>2377</v>
      </c>
      <c r="G403" s="1850" t="s">
        <v>2906</v>
      </c>
      <c r="H403" s="1850" t="s">
        <v>28</v>
      </c>
      <c r="I403" s="1850" t="s">
        <v>911</v>
      </c>
    </row>
    <row customHeight="1" ht="11.25">
      <c r="A404" s="1850" t="s">
        <v>2257</v>
      </c>
      <c r="B404" s="1850" t="s">
        <v>16</v>
      </c>
      <c r="C404" s="1850" t="s">
        <v>2422</v>
      </c>
      <c r="D404" s="1850" t="s">
        <v>2423</v>
      </c>
      <c r="E404" s="1850" t="s">
        <v>2424</v>
      </c>
      <c r="F404" s="1850" t="s">
        <v>2425</v>
      </c>
      <c r="G404" s="1850" t="s">
        <v>2426</v>
      </c>
      <c r="H404" s="1850" t="s">
        <v>28</v>
      </c>
      <c r="I404" s="1850" t="s">
        <v>911</v>
      </c>
    </row>
    <row customHeight="1" ht="11.25">
      <c r="A405" s="1850" t="s">
        <v>2257</v>
      </c>
      <c r="B405" s="1850" t="s">
        <v>16</v>
      </c>
      <c r="C405" s="1850" t="s">
        <v>2907</v>
      </c>
      <c r="D405" s="1850" t="s">
        <v>2908</v>
      </c>
      <c r="E405" s="1850" t="s">
        <v>2909</v>
      </c>
      <c r="F405" s="1850" t="s">
        <v>2388</v>
      </c>
      <c r="G405" s="1850" t="s">
        <v>2910</v>
      </c>
      <c r="H405" s="1850" t="s">
        <v>28</v>
      </c>
      <c r="I405" s="1850" t="s">
        <v>911</v>
      </c>
    </row>
    <row customHeight="1" ht="11.25">
      <c r="A406" s="1850" t="s">
        <v>2257</v>
      </c>
      <c r="B406" s="1850" t="s">
        <v>16</v>
      </c>
      <c r="C406" s="1850" t="s">
        <v>2911</v>
      </c>
      <c r="D406" s="1850" t="s">
        <v>2912</v>
      </c>
      <c r="E406" s="1850" t="s">
        <v>2913</v>
      </c>
      <c r="F406" s="1850" t="s">
        <v>2425</v>
      </c>
      <c r="G406" s="1850" t="s">
        <v>2914</v>
      </c>
      <c r="H406" s="1850" t="s">
        <v>28</v>
      </c>
      <c r="I406" s="1850" t="s">
        <v>911</v>
      </c>
    </row>
    <row customHeight="1" ht="11.25">
      <c r="A407" s="1850" t="s">
        <v>2257</v>
      </c>
      <c r="B407" s="1850" t="s">
        <v>16</v>
      </c>
      <c r="C407" s="1850" t="s">
        <v>2431</v>
      </c>
      <c r="D407" s="1850" t="s">
        <v>2432</v>
      </c>
      <c r="E407" s="1850" t="s">
        <v>2433</v>
      </c>
      <c r="F407" s="1850" t="s">
        <v>2434</v>
      </c>
      <c r="G407" s="1850" t="s">
        <v>28</v>
      </c>
      <c r="H407" s="1850" t="s">
        <v>28</v>
      </c>
      <c r="I407" s="1850" t="s">
        <v>911</v>
      </c>
    </row>
    <row customHeight="1" ht="11.25">
      <c r="A408" s="1850" t="s">
        <v>2257</v>
      </c>
      <c r="B408" s="1850" t="s">
        <v>16</v>
      </c>
      <c r="C408" s="1850" t="s">
        <v>2998</v>
      </c>
      <c r="D408" s="1850" t="s">
        <v>2999</v>
      </c>
      <c r="E408" s="1850" t="s">
        <v>3000</v>
      </c>
      <c r="F408" s="1850" t="s">
        <v>2425</v>
      </c>
      <c r="G408" s="1850" t="s">
        <v>3001</v>
      </c>
      <c r="H408" s="1850" t="s">
        <v>28</v>
      </c>
      <c r="I408" s="1850" t="s">
        <v>911</v>
      </c>
    </row>
    <row customHeight="1" ht="11.25">
      <c r="A409" s="1850" t="s">
        <v>2257</v>
      </c>
      <c r="B409" s="1850" t="s">
        <v>16</v>
      </c>
      <c r="C409" s="1850" t="s">
        <v>2439</v>
      </c>
      <c r="D409" s="1850" t="s">
        <v>2440</v>
      </c>
      <c r="E409" s="1850" t="s">
        <v>2441</v>
      </c>
      <c r="F409" s="1850" t="s">
        <v>2414</v>
      </c>
      <c r="G409" s="1850" t="s">
        <v>2442</v>
      </c>
      <c r="H409" s="1850" t="s">
        <v>28</v>
      </c>
      <c r="I409" s="1850" t="s">
        <v>911</v>
      </c>
    </row>
    <row customHeight="1" ht="11.25">
      <c r="A410" s="1850" t="s">
        <v>2257</v>
      </c>
      <c r="B410" s="1850" t="s">
        <v>16</v>
      </c>
      <c r="C410" s="1850" t="s">
        <v>2443</v>
      </c>
      <c r="D410" s="1850" t="s">
        <v>2444</v>
      </c>
      <c r="E410" s="1850" t="s">
        <v>2445</v>
      </c>
      <c r="F410" s="1850" t="s">
        <v>2414</v>
      </c>
      <c r="G410" s="1850" t="s">
        <v>28</v>
      </c>
      <c r="H410" s="1850" t="s">
        <v>28</v>
      </c>
      <c r="I410" s="1850" t="s">
        <v>911</v>
      </c>
    </row>
    <row customHeight="1" ht="11.25">
      <c r="A411" s="1850" t="s">
        <v>2257</v>
      </c>
      <c r="B411" s="1850" t="s">
        <v>16</v>
      </c>
      <c r="C411" s="1850" t="s">
        <v>2446</v>
      </c>
      <c r="D411" s="1850" t="s">
        <v>2447</v>
      </c>
      <c r="E411" s="1850" t="s">
        <v>2448</v>
      </c>
      <c r="F411" s="1850" t="s">
        <v>2338</v>
      </c>
      <c r="G411" s="1850" t="s">
        <v>28</v>
      </c>
      <c r="H411" s="1850" t="s">
        <v>28</v>
      </c>
      <c r="I411" s="1850" t="s">
        <v>911</v>
      </c>
    </row>
    <row customHeight="1" ht="11.25">
      <c r="A412" s="1850" t="s">
        <v>2257</v>
      </c>
      <c r="B412" s="1850" t="s">
        <v>16</v>
      </c>
      <c r="C412" s="1850" t="s">
        <v>3002</v>
      </c>
      <c r="D412" s="1850" t="s">
        <v>3003</v>
      </c>
      <c r="E412" s="1850" t="s">
        <v>3004</v>
      </c>
      <c r="F412" s="1850" t="s">
        <v>2359</v>
      </c>
      <c r="G412" s="1850" t="s">
        <v>3005</v>
      </c>
      <c r="H412" s="1850" t="s">
        <v>28</v>
      </c>
      <c r="I412" s="1850" t="s">
        <v>911</v>
      </c>
    </row>
    <row customHeight="1" ht="11.25">
      <c r="A413" s="1850" t="s">
        <v>2257</v>
      </c>
      <c r="B413" s="1850" t="s">
        <v>16</v>
      </c>
      <c r="C413" s="1850" t="s">
        <v>2453</v>
      </c>
      <c r="D413" s="1850" t="s">
        <v>2454</v>
      </c>
      <c r="E413" s="1850" t="s">
        <v>2455</v>
      </c>
      <c r="F413" s="1850" t="s">
        <v>2377</v>
      </c>
      <c r="G413" s="1850" t="s">
        <v>2456</v>
      </c>
      <c r="H413" s="1850" t="s">
        <v>28</v>
      </c>
      <c r="I413" s="1850" t="s">
        <v>911</v>
      </c>
    </row>
    <row customHeight="1" ht="11.25">
      <c r="A414" s="1850" t="s">
        <v>2257</v>
      </c>
      <c r="B414" s="1850" t="s">
        <v>16</v>
      </c>
      <c r="C414" s="1850" t="s">
        <v>2457</v>
      </c>
      <c r="D414" s="1850" t="s">
        <v>2458</v>
      </c>
      <c r="E414" s="1850" t="s">
        <v>2459</v>
      </c>
      <c r="F414" s="1850" t="s">
        <v>2414</v>
      </c>
      <c r="G414" s="1850" t="s">
        <v>2460</v>
      </c>
      <c r="H414" s="1850" t="s">
        <v>28</v>
      </c>
      <c r="I414" s="1850" t="s">
        <v>911</v>
      </c>
    </row>
    <row customHeight="1" ht="11.25">
      <c r="A415" s="1850" t="s">
        <v>2257</v>
      </c>
      <c r="B415" s="1850" t="s">
        <v>16</v>
      </c>
      <c r="C415" s="1850" t="s">
        <v>2464</v>
      </c>
      <c r="D415" s="1850" t="s">
        <v>2465</v>
      </c>
      <c r="E415" s="1850" t="s">
        <v>2466</v>
      </c>
      <c r="F415" s="1850" t="s">
        <v>2425</v>
      </c>
      <c r="G415" s="1850" t="s">
        <v>28</v>
      </c>
      <c r="H415" s="1850" t="s">
        <v>28</v>
      </c>
      <c r="I415" s="1850" t="s">
        <v>911</v>
      </c>
    </row>
    <row customHeight="1" ht="11.25">
      <c r="A416" s="1850" t="s">
        <v>2257</v>
      </c>
      <c r="B416" s="1850" t="s">
        <v>16</v>
      </c>
      <c r="C416" s="1850" t="s">
        <v>2467</v>
      </c>
      <c r="D416" s="1850" t="s">
        <v>2468</v>
      </c>
      <c r="E416" s="1850" t="s">
        <v>2469</v>
      </c>
      <c r="F416" s="1850" t="s">
        <v>2452</v>
      </c>
      <c r="G416" s="1850" t="s">
        <v>28</v>
      </c>
      <c r="H416" s="1850" t="s">
        <v>28</v>
      </c>
      <c r="I416" s="1850" t="s">
        <v>911</v>
      </c>
    </row>
    <row customHeight="1" ht="11.25">
      <c r="A417" s="1850" t="s">
        <v>2257</v>
      </c>
      <c r="B417" s="1850" t="s">
        <v>16</v>
      </c>
      <c r="C417" s="1850" t="s">
        <v>2470</v>
      </c>
      <c r="D417" s="1850" t="s">
        <v>2471</v>
      </c>
      <c r="E417" s="1850" t="s">
        <v>2472</v>
      </c>
      <c r="F417" s="1850" t="s">
        <v>2414</v>
      </c>
      <c r="G417" s="1850" t="s">
        <v>2473</v>
      </c>
      <c r="H417" s="1850" t="s">
        <v>28</v>
      </c>
      <c r="I417" s="1850" t="s">
        <v>911</v>
      </c>
    </row>
    <row customHeight="1" ht="11.25">
      <c r="A418" s="1850" t="s">
        <v>2257</v>
      </c>
      <c r="B418" s="1850" t="s">
        <v>16</v>
      </c>
      <c r="C418" s="1850" t="s">
        <v>2478</v>
      </c>
      <c r="D418" s="1850" t="s">
        <v>2479</v>
      </c>
      <c r="E418" s="1850" t="s">
        <v>2480</v>
      </c>
      <c r="F418" s="1850" t="s">
        <v>2425</v>
      </c>
      <c r="G418" s="1850" t="s">
        <v>2481</v>
      </c>
      <c r="H418" s="1850" t="s">
        <v>28</v>
      </c>
      <c r="I418" s="1850" t="s">
        <v>911</v>
      </c>
    </row>
    <row customHeight="1" ht="11.25">
      <c r="A419" s="1850" t="s">
        <v>2257</v>
      </c>
      <c r="B419" s="1850" t="s">
        <v>16</v>
      </c>
      <c r="C419" s="1850" t="s">
        <v>2482</v>
      </c>
      <c r="D419" s="1850" t="s">
        <v>2479</v>
      </c>
      <c r="E419" s="1850" t="s">
        <v>2483</v>
      </c>
      <c r="F419" s="1850" t="s">
        <v>2316</v>
      </c>
      <c r="G419" s="1850" t="s">
        <v>2484</v>
      </c>
      <c r="H419" s="1850" t="s">
        <v>28</v>
      </c>
      <c r="I419" s="1850" t="s">
        <v>911</v>
      </c>
    </row>
    <row customHeight="1" ht="11.25">
      <c r="A420" s="1850" t="s">
        <v>2257</v>
      </c>
      <c r="B420" s="1850" t="s">
        <v>16</v>
      </c>
      <c r="C420" s="1850" t="s">
        <v>2485</v>
      </c>
      <c r="D420" s="1850" t="s">
        <v>2486</v>
      </c>
      <c r="E420" s="1850" t="s">
        <v>2487</v>
      </c>
      <c r="F420" s="1850" t="s">
        <v>2406</v>
      </c>
      <c r="G420" s="1850" t="s">
        <v>28</v>
      </c>
      <c r="H420" s="1850" t="s">
        <v>28</v>
      </c>
      <c r="I420" s="1850" t="s">
        <v>911</v>
      </c>
    </row>
    <row customHeight="1" ht="11.25">
      <c r="A421" s="1850" t="s">
        <v>2257</v>
      </c>
      <c r="B421" s="1850" t="s">
        <v>16</v>
      </c>
      <c r="C421" s="1850" t="s">
        <v>2488</v>
      </c>
      <c r="D421" s="1850" t="s">
        <v>2489</v>
      </c>
      <c r="E421" s="1850" t="s">
        <v>2490</v>
      </c>
      <c r="F421" s="1850" t="s">
        <v>2406</v>
      </c>
      <c r="G421" s="1850" t="s">
        <v>2491</v>
      </c>
      <c r="H421" s="1850" t="s">
        <v>28</v>
      </c>
      <c r="I421" s="1850" t="s">
        <v>911</v>
      </c>
    </row>
    <row customHeight="1" ht="11.25">
      <c r="A422" s="1850" t="s">
        <v>2257</v>
      </c>
      <c r="B422" s="1850" t="s">
        <v>16</v>
      </c>
      <c r="C422" s="1850" t="s">
        <v>2492</v>
      </c>
      <c r="D422" s="1850" t="s">
        <v>2493</v>
      </c>
      <c r="E422" s="1850" t="s">
        <v>2494</v>
      </c>
      <c r="F422" s="1850" t="s">
        <v>2368</v>
      </c>
      <c r="G422" s="1850" t="s">
        <v>28</v>
      </c>
      <c r="H422" s="1850" t="s">
        <v>28</v>
      </c>
      <c r="I422" s="1850" t="s">
        <v>911</v>
      </c>
    </row>
    <row customHeight="1" ht="11.25">
      <c r="A423" s="1850" t="s">
        <v>2257</v>
      </c>
      <c r="B423" s="1850" t="s">
        <v>16</v>
      </c>
      <c r="C423" s="1850" t="s">
        <v>2507</v>
      </c>
      <c r="D423" s="1850" t="s">
        <v>2508</v>
      </c>
      <c r="E423" s="1850" t="s">
        <v>2509</v>
      </c>
      <c r="F423" s="1850" t="s">
        <v>2388</v>
      </c>
      <c r="G423" s="1850" t="s">
        <v>2510</v>
      </c>
      <c r="H423" s="1850" t="s">
        <v>28</v>
      </c>
      <c r="I423" s="1850" t="s">
        <v>911</v>
      </c>
    </row>
    <row customHeight="1" ht="11.25">
      <c r="A424" s="1850" t="s">
        <v>2257</v>
      </c>
      <c r="B424" s="1850" t="s">
        <v>16</v>
      </c>
      <c r="C424" s="1850" t="s">
        <v>2922</v>
      </c>
      <c r="D424" s="1850" t="s">
        <v>2923</v>
      </c>
      <c r="E424" s="1850" t="s">
        <v>2924</v>
      </c>
      <c r="F424" s="1850" t="s">
        <v>2270</v>
      </c>
      <c r="G424" s="1850" t="s">
        <v>28</v>
      </c>
      <c r="H424" s="1850" t="s">
        <v>28</v>
      </c>
      <c r="I424" s="1850" t="s">
        <v>911</v>
      </c>
    </row>
    <row customHeight="1" ht="11.25">
      <c r="A425" s="1850" t="s">
        <v>2257</v>
      </c>
      <c r="B425" s="1850" t="s">
        <v>16</v>
      </c>
      <c r="C425" s="1850" t="s">
        <v>2514</v>
      </c>
      <c r="D425" s="1850" t="s">
        <v>2515</v>
      </c>
      <c r="E425" s="1850" t="s">
        <v>2516</v>
      </c>
      <c r="F425" s="1850" t="s">
        <v>2434</v>
      </c>
      <c r="G425" s="1850" t="s">
        <v>28</v>
      </c>
      <c r="H425" s="1850" t="s">
        <v>28</v>
      </c>
      <c r="I425" s="1850" t="s">
        <v>911</v>
      </c>
    </row>
    <row customHeight="1" ht="11.25">
      <c r="A426" s="1850" t="s">
        <v>2257</v>
      </c>
      <c r="B426" s="1850" t="s">
        <v>16</v>
      </c>
      <c r="C426" s="1850" t="s">
        <v>2520</v>
      </c>
      <c r="D426" s="1850" t="s">
        <v>2521</v>
      </c>
      <c r="E426" s="1850" t="s">
        <v>2522</v>
      </c>
      <c r="F426" s="1850" t="s">
        <v>2316</v>
      </c>
      <c r="G426" s="1850" t="s">
        <v>2523</v>
      </c>
      <c r="H426" s="1850" t="s">
        <v>28</v>
      </c>
      <c r="I426" s="1850" t="s">
        <v>911</v>
      </c>
    </row>
    <row customHeight="1" ht="11.25">
      <c r="A427" s="1850" t="s">
        <v>2257</v>
      </c>
      <c r="B427" s="1850" t="s">
        <v>16</v>
      </c>
      <c r="C427" s="1850" t="s">
        <v>2524</v>
      </c>
      <c r="D427" s="1850" t="s">
        <v>2525</v>
      </c>
      <c r="E427" s="1850" t="s">
        <v>2526</v>
      </c>
      <c r="F427" s="1850" t="s">
        <v>2368</v>
      </c>
      <c r="G427" s="1850" t="s">
        <v>28</v>
      </c>
      <c r="H427" s="1850" t="s">
        <v>28</v>
      </c>
      <c r="I427" s="1850" t="s">
        <v>911</v>
      </c>
    </row>
    <row customHeight="1" ht="11.25">
      <c r="A428" s="1850" t="s">
        <v>2257</v>
      </c>
      <c r="B428" s="1850" t="s">
        <v>16</v>
      </c>
      <c r="C428" s="1850" t="s">
        <v>2527</v>
      </c>
      <c r="D428" s="1850" t="s">
        <v>2528</v>
      </c>
      <c r="E428" s="1850" t="s">
        <v>2529</v>
      </c>
      <c r="F428" s="1850" t="s">
        <v>2414</v>
      </c>
      <c r="G428" s="1850" t="s">
        <v>28</v>
      </c>
      <c r="H428" s="1850" t="s">
        <v>28</v>
      </c>
      <c r="I428" s="1850" t="s">
        <v>911</v>
      </c>
    </row>
    <row customHeight="1" ht="11.25">
      <c r="A429" s="1850" t="s">
        <v>2257</v>
      </c>
      <c r="B429" s="1850" t="s">
        <v>16</v>
      </c>
      <c r="C429" s="1850" t="s">
        <v>2540</v>
      </c>
      <c r="D429" s="1850" t="s">
        <v>2541</v>
      </c>
      <c r="E429" s="1850" t="s">
        <v>2542</v>
      </c>
      <c r="F429" s="1850" t="s">
        <v>2543</v>
      </c>
      <c r="G429" s="1850" t="s">
        <v>2544</v>
      </c>
      <c r="H429" s="1850" t="s">
        <v>28</v>
      </c>
      <c r="I429" s="1850" t="s">
        <v>911</v>
      </c>
    </row>
    <row customHeight="1" ht="11.25">
      <c r="A430" s="1850" t="s">
        <v>2257</v>
      </c>
      <c r="B430" s="1850" t="s">
        <v>16</v>
      </c>
      <c r="C430" s="1850" t="s">
        <v>2545</v>
      </c>
      <c r="D430" s="1850" t="s">
        <v>2546</v>
      </c>
      <c r="E430" s="1850" t="s">
        <v>2547</v>
      </c>
      <c r="F430" s="1850" t="s">
        <v>2316</v>
      </c>
      <c r="G430" s="1850" t="s">
        <v>28</v>
      </c>
      <c r="H430" s="1850" t="s">
        <v>28</v>
      </c>
      <c r="I430" s="1850" t="s">
        <v>911</v>
      </c>
    </row>
    <row customHeight="1" ht="11.25">
      <c r="A431" s="1850" t="s">
        <v>2257</v>
      </c>
      <c r="B431" s="1850" t="s">
        <v>16</v>
      </c>
      <c r="C431" s="1850" t="s">
        <v>2551</v>
      </c>
      <c r="D431" s="1850" t="s">
        <v>2552</v>
      </c>
      <c r="E431" s="1850" t="s">
        <v>2553</v>
      </c>
      <c r="F431" s="1850" t="s">
        <v>2368</v>
      </c>
      <c r="G431" s="1850" t="s">
        <v>28</v>
      </c>
      <c r="H431" s="1850" t="s">
        <v>28</v>
      </c>
      <c r="I431" s="1850" t="s">
        <v>911</v>
      </c>
    </row>
    <row customHeight="1" ht="11.25">
      <c r="A432" s="1850" t="s">
        <v>2257</v>
      </c>
      <c r="B432" s="1850" t="s">
        <v>16</v>
      </c>
      <c r="C432" s="1850" t="s">
        <v>2557</v>
      </c>
      <c r="D432" s="1850" t="s">
        <v>2558</v>
      </c>
      <c r="E432" s="1850" t="s">
        <v>2559</v>
      </c>
      <c r="F432" s="1850" t="s">
        <v>2270</v>
      </c>
      <c r="G432" s="1850" t="s">
        <v>2560</v>
      </c>
      <c r="H432" s="1850" t="s">
        <v>28</v>
      </c>
      <c r="I432" s="1850" t="s">
        <v>911</v>
      </c>
    </row>
    <row customHeight="1" ht="11.25">
      <c r="A433" s="1850" t="s">
        <v>2257</v>
      </c>
      <c r="B433" s="1850" t="s">
        <v>16</v>
      </c>
      <c r="C433" s="1850" t="s">
        <v>13</v>
      </c>
      <c r="D433" s="1850" t="s">
        <v>46</v>
      </c>
      <c r="E433" s="1850" t="s">
        <v>49</v>
      </c>
      <c r="F433" s="1850" t="s">
        <v>51</v>
      </c>
      <c r="G433" s="1850" t="s">
        <v>28</v>
      </c>
      <c r="H433" s="1850" t="s">
        <v>28</v>
      </c>
      <c r="I433" s="1850" t="s">
        <v>911</v>
      </c>
    </row>
    <row customHeight="1" ht="11.25">
      <c r="A434" s="1850" t="s">
        <v>2257</v>
      </c>
      <c r="B434" s="1850" t="s">
        <v>16</v>
      </c>
      <c r="C434" s="1850" t="s">
        <v>2925</v>
      </c>
      <c r="D434" s="1850" t="s">
        <v>46</v>
      </c>
      <c r="E434" s="1850" t="s">
        <v>2926</v>
      </c>
      <c r="F434" s="1850" t="s">
        <v>2338</v>
      </c>
      <c r="G434" s="1850" t="s">
        <v>28</v>
      </c>
      <c r="H434" s="1850" t="s">
        <v>28</v>
      </c>
      <c r="I434" s="1850" t="s">
        <v>911</v>
      </c>
    </row>
    <row customHeight="1" ht="11.25">
      <c r="A435" s="1850" t="s">
        <v>2257</v>
      </c>
      <c r="B435" s="1850" t="s">
        <v>16</v>
      </c>
      <c r="C435" s="1850" t="s">
        <v>2579</v>
      </c>
      <c r="D435" s="1850" t="s">
        <v>2580</v>
      </c>
      <c r="E435" s="1850" t="s">
        <v>2581</v>
      </c>
      <c r="F435" s="1850" t="s">
        <v>2414</v>
      </c>
      <c r="G435" s="1850" t="s">
        <v>28</v>
      </c>
      <c r="H435" s="1850" t="s">
        <v>28</v>
      </c>
      <c r="I435" s="1850" t="s">
        <v>911</v>
      </c>
    </row>
    <row customHeight="1" ht="11.25">
      <c r="A436" s="1850" t="s">
        <v>2257</v>
      </c>
      <c r="B436" s="1850" t="s">
        <v>16</v>
      </c>
      <c r="C436" s="1850" t="s">
        <v>2582</v>
      </c>
      <c r="D436" s="1850" t="s">
        <v>2583</v>
      </c>
      <c r="E436" s="1850" t="s">
        <v>2584</v>
      </c>
      <c r="F436" s="1850" t="s">
        <v>51</v>
      </c>
      <c r="G436" s="1850" t="s">
        <v>28</v>
      </c>
      <c r="H436" s="1850" t="s">
        <v>28</v>
      </c>
      <c r="I436" s="1850" t="s">
        <v>911</v>
      </c>
    </row>
    <row customHeight="1" ht="11.25">
      <c r="A437" s="1850" t="s">
        <v>2257</v>
      </c>
      <c r="B437" s="1850" t="s">
        <v>16</v>
      </c>
      <c r="C437" s="1850" t="s">
        <v>3006</v>
      </c>
      <c r="D437" s="1850" t="s">
        <v>3007</v>
      </c>
      <c r="E437" s="1850" t="s">
        <v>3008</v>
      </c>
      <c r="F437" s="1850" t="s">
        <v>2414</v>
      </c>
      <c r="G437" s="1850" t="s">
        <v>3009</v>
      </c>
      <c r="H437" s="1850" t="s">
        <v>28</v>
      </c>
      <c r="I437" s="1850" t="s">
        <v>911</v>
      </c>
    </row>
    <row customHeight="1" ht="11.25">
      <c r="A438" s="1850" t="s">
        <v>2257</v>
      </c>
      <c r="B438" s="1850" t="s">
        <v>16</v>
      </c>
      <c r="C438" s="1850" t="s">
        <v>2609</v>
      </c>
      <c r="D438" s="1850" t="s">
        <v>2610</v>
      </c>
      <c r="E438" s="1850" t="s">
        <v>2611</v>
      </c>
      <c r="F438" s="1850" t="s">
        <v>2612</v>
      </c>
      <c r="G438" s="1850" t="s">
        <v>28</v>
      </c>
      <c r="H438" s="1850" t="s">
        <v>28</v>
      </c>
      <c r="I438" s="1850" t="s">
        <v>911</v>
      </c>
    </row>
    <row customHeight="1" ht="11.25">
      <c r="A439" s="1850" t="s">
        <v>2257</v>
      </c>
      <c r="B439" s="1850" t="s">
        <v>16</v>
      </c>
      <c r="C439" s="1850" t="s">
        <v>2613</v>
      </c>
      <c r="D439" s="1850" t="s">
        <v>2614</v>
      </c>
      <c r="E439" s="1850" t="s">
        <v>2615</v>
      </c>
      <c r="F439" s="1850" t="s">
        <v>2612</v>
      </c>
      <c r="G439" s="1850" t="s">
        <v>28</v>
      </c>
      <c r="H439" s="1850" t="s">
        <v>28</v>
      </c>
      <c r="I439" s="1850" t="s">
        <v>911</v>
      </c>
    </row>
    <row customHeight="1" ht="11.25">
      <c r="A440" s="1850" t="s">
        <v>2257</v>
      </c>
      <c r="B440" s="1850" t="s">
        <v>16</v>
      </c>
      <c r="C440" s="1850" t="s">
        <v>2939</v>
      </c>
      <c r="D440" s="1850" t="s">
        <v>2940</v>
      </c>
      <c r="E440" s="1850" t="s">
        <v>2941</v>
      </c>
      <c r="F440" s="1850" t="s">
        <v>2373</v>
      </c>
      <c r="G440" s="1850" t="s">
        <v>28</v>
      </c>
      <c r="H440" s="1850" t="s">
        <v>28</v>
      </c>
      <c r="I440" s="1850" t="s">
        <v>911</v>
      </c>
    </row>
    <row customHeight="1" ht="11.25">
      <c r="A441" s="1850" t="s">
        <v>2257</v>
      </c>
      <c r="B441" s="1850" t="s">
        <v>16</v>
      </c>
      <c r="C441" s="1850" t="s">
        <v>2631</v>
      </c>
      <c r="D441" s="1850" t="s">
        <v>2632</v>
      </c>
      <c r="E441" s="1850" t="s">
        <v>2633</v>
      </c>
      <c r="F441" s="1850" t="s">
        <v>2414</v>
      </c>
      <c r="G441" s="1850" t="s">
        <v>28</v>
      </c>
      <c r="H441" s="1850" t="s">
        <v>28</v>
      </c>
      <c r="I441" s="1850" t="s">
        <v>911</v>
      </c>
    </row>
    <row customHeight="1" ht="11.25">
      <c r="A442" s="1850" t="s">
        <v>2257</v>
      </c>
      <c r="B442" s="1850" t="s">
        <v>16</v>
      </c>
      <c r="C442" s="1850" t="s">
        <v>2634</v>
      </c>
      <c r="D442" s="1850" t="s">
        <v>2635</v>
      </c>
      <c r="E442" s="1850" t="s">
        <v>2636</v>
      </c>
      <c r="F442" s="1850" t="s">
        <v>2414</v>
      </c>
      <c r="G442" s="1850" t="s">
        <v>2637</v>
      </c>
      <c r="H442" s="1850" t="s">
        <v>28</v>
      </c>
      <c r="I442" s="1850" t="s">
        <v>911</v>
      </c>
    </row>
    <row customHeight="1" ht="11.25">
      <c r="A443" s="1850" t="s">
        <v>2257</v>
      </c>
      <c r="B443" s="1850" t="s">
        <v>16</v>
      </c>
      <c r="C443" s="1850" t="s">
        <v>2638</v>
      </c>
      <c r="D443" s="1850" t="s">
        <v>2639</v>
      </c>
      <c r="E443" s="1850" t="s">
        <v>2640</v>
      </c>
      <c r="F443" s="1850" t="s">
        <v>2414</v>
      </c>
      <c r="G443" s="1850" t="s">
        <v>28</v>
      </c>
      <c r="H443" s="1850" t="s">
        <v>28</v>
      </c>
      <c r="I443" s="1850" t="s">
        <v>911</v>
      </c>
    </row>
    <row customHeight="1" ht="11.25">
      <c r="A444" s="1850" t="s">
        <v>2257</v>
      </c>
      <c r="B444" s="1850" t="s">
        <v>16</v>
      </c>
      <c r="C444" s="1850" t="s">
        <v>2644</v>
      </c>
      <c r="D444" s="1850" t="s">
        <v>2645</v>
      </c>
      <c r="E444" s="1850" t="s">
        <v>2646</v>
      </c>
      <c r="F444" s="1850" t="s">
        <v>2425</v>
      </c>
      <c r="G444" s="1850" t="s">
        <v>2647</v>
      </c>
      <c r="H444" s="1850" t="s">
        <v>28</v>
      </c>
      <c r="I444" s="1850" t="s">
        <v>911</v>
      </c>
    </row>
    <row customHeight="1" ht="11.25">
      <c r="A445" s="1850" t="s">
        <v>2257</v>
      </c>
      <c r="B445" s="1850" t="s">
        <v>16</v>
      </c>
      <c r="C445" s="1850" t="s">
        <v>2843</v>
      </c>
      <c r="D445" s="1850" t="s">
        <v>2844</v>
      </c>
      <c r="E445" s="1850" t="s">
        <v>2845</v>
      </c>
      <c r="F445" s="1850" t="s">
        <v>2316</v>
      </c>
      <c r="G445" s="1850" t="s">
        <v>28</v>
      </c>
      <c r="H445" s="1850" t="s">
        <v>28</v>
      </c>
      <c r="I445" s="1850" t="s">
        <v>911</v>
      </c>
    </row>
    <row customHeight="1" ht="11.25">
      <c r="A446" s="1850" t="s">
        <v>2257</v>
      </c>
      <c r="B446" s="1850" t="s">
        <v>16</v>
      </c>
      <c r="C446" s="1850" t="s">
        <v>2942</v>
      </c>
      <c r="D446" s="1850" t="s">
        <v>2943</v>
      </c>
      <c r="E446" s="1850" t="s">
        <v>2944</v>
      </c>
      <c r="F446" s="1850" t="s">
        <v>2414</v>
      </c>
      <c r="G446" s="1850" t="s">
        <v>28</v>
      </c>
      <c r="H446" s="1850" t="s">
        <v>28</v>
      </c>
      <c r="I446" s="1850" t="s">
        <v>911</v>
      </c>
    </row>
    <row customHeight="1" ht="11.25">
      <c r="A447" s="1850" t="s">
        <v>2257</v>
      </c>
      <c r="B447" s="1850" t="s">
        <v>16</v>
      </c>
      <c r="C447" s="1850" t="s">
        <v>2945</v>
      </c>
      <c r="D447" s="1850" t="s">
        <v>2946</v>
      </c>
      <c r="E447" s="1850" t="s">
        <v>2947</v>
      </c>
      <c r="F447" s="1850" t="s">
        <v>2414</v>
      </c>
      <c r="G447" s="1850" t="s">
        <v>28</v>
      </c>
      <c r="H447" s="1850" t="s">
        <v>28</v>
      </c>
      <c r="I447" s="1850" t="s">
        <v>911</v>
      </c>
    </row>
    <row customHeight="1" ht="11.25">
      <c r="A448" s="1850" t="s">
        <v>2257</v>
      </c>
      <c r="B448" s="1850" t="s">
        <v>16</v>
      </c>
      <c r="C448" s="1850" t="s">
        <v>2651</v>
      </c>
      <c r="D448" s="1850" t="s">
        <v>2652</v>
      </c>
      <c r="E448" s="1850" t="s">
        <v>2653</v>
      </c>
      <c r="F448" s="1850" t="s">
        <v>51</v>
      </c>
      <c r="G448" s="1850" t="s">
        <v>28</v>
      </c>
      <c r="H448" s="1850" t="s">
        <v>28</v>
      </c>
      <c r="I448" s="1850" t="s">
        <v>911</v>
      </c>
    </row>
    <row customHeight="1" ht="11.25">
      <c r="A449" s="1850" t="s">
        <v>2257</v>
      </c>
      <c r="B449" s="1850" t="s">
        <v>16</v>
      </c>
      <c r="C449" s="1850" t="s">
        <v>2654</v>
      </c>
      <c r="D449" s="1850" t="s">
        <v>2655</v>
      </c>
      <c r="E449" s="1850" t="s">
        <v>2656</v>
      </c>
      <c r="F449" s="1850" t="s">
        <v>51</v>
      </c>
      <c r="G449" s="1850" t="s">
        <v>28</v>
      </c>
      <c r="H449" s="1850" t="s">
        <v>28</v>
      </c>
      <c r="I449" s="1850" t="s">
        <v>911</v>
      </c>
    </row>
    <row customHeight="1" ht="11.25">
      <c r="A450" s="1850" t="s">
        <v>2257</v>
      </c>
      <c r="B450" s="1850" t="s">
        <v>16</v>
      </c>
      <c r="C450" s="1850" t="s">
        <v>3010</v>
      </c>
      <c r="D450" s="1850" t="s">
        <v>3011</v>
      </c>
      <c r="E450" s="1850" t="s">
        <v>3012</v>
      </c>
      <c r="F450" s="1850" t="s">
        <v>2414</v>
      </c>
      <c r="G450" s="1850" t="s">
        <v>28</v>
      </c>
      <c r="H450" s="1850" t="s">
        <v>28</v>
      </c>
      <c r="I450" s="1850" t="s">
        <v>911</v>
      </c>
    </row>
    <row customHeight="1" ht="11.25">
      <c r="A451" s="1850" t="s">
        <v>2257</v>
      </c>
      <c r="B451" s="1850" t="s">
        <v>16</v>
      </c>
      <c r="C451" s="1850" t="s">
        <v>2665</v>
      </c>
      <c r="D451" s="1850" t="s">
        <v>2666</v>
      </c>
      <c r="E451" s="1850" t="s">
        <v>2667</v>
      </c>
      <c r="F451" s="1850" t="s">
        <v>2338</v>
      </c>
      <c r="G451" s="1850" t="s">
        <v>28</v>
      </c>
      <c r="H451" s="1850" t="s">
        <v>28</v>
      </c>
      <c r="I451" s="1850" t="s">
        <v>911</v>
      </c>
    </row>
    <row customHeight="1" ht="11.25">
      <c r="A452" s="1850" t="s">
        <v>2257</v>
      </c>
      <c r="B452" s="1850" t="s">
        <v>16</v>
      </c>
      <c r="C452" s="1850" t="s">
        <v>2948</v>
      </c>
      <c r="D452" s="1850" t="s">
        <v>2949</v>
      </c>
      <c r="E452" s="1850" t="s">
        <v>2950</v>
      </c>
      <c r="F452" s="1850" t="s">
        <v>2425</v>
      </c>
      <c r="G452" s="1850" t="s">
        <v>2951</v>
      </c>
      <c r="H452" s="1850" t="s">
        <v>28</v>
      </c>
      <c r="I452" s="1850" t="s">
        <v>911</v>
      </c>
    </row>
    <row customHeight="1" ht="11.25">
      <c r="A453" s="1850" t="s">
        <v>2257</v>
      </c>
      <c r="B453" s="1850" t="s">
        <v>16</v>
      </c>
      <c r="C453" s="1850" t="s">
        <v>2952</v>
      </c>
      <c r="D453" s="1850" t="s">
        <v>2953</v>
      </c>
      <c r="E453" s="1850" t="s">
        <v>2954</v>
      </c>
      <c r="F453" s="1850" t="s">
        <v>2368</v>
      </c>
      <c r="G453" s="1850" t="s">
        <v>2955</v>
      </c>
      <c r="H453" s="1850" t="s">
        <v>28</v>
      </c>
      <c r="I453" s="1850" t="s">
        <v>911</v>
      </c>
    </row>
    <row customHeight="1" ht="11.25">
      <c r="A454" s="1850" t="s">
        <v>2257</v>
      </c>
      <c r="B454" s="1850" t="s">
        <v>16</v>
      </c>
      <c r="C454" s="1850" t="s">
        <v>2702</v>
      </c>
      <c r="D454" s="1850" t="s">
        <v>2703</v>
      </c>
      <c r="E454" s="1850" t="s">
        <v>2704</v>
      </c>
      <c r="F454" s="1850" t="s">
        <v>2414</v>
      </c>
      <c r="G454" s="1850" t="s">
        <v>28</v>
      </c>
      <c r="H454" s="1850" t="s">
        <v>28</v>
      </c>
      <c r="I454" s="1850" t="s">
        <v>911</v>
      </c>
    </row>
    <row customHeight="1" ht="11.25">
      <c r="A455" s="1850" t="s">
        <v>2257</v>
      </c>
      <c r="B455" s="1850" t="s">
        <v>16</v>
      </c>
      <c r="C455" s="1850" t="s">
        <v>2705</v>
      </c>
      <c r="D455" s="1850" t="s">
        <v>2706</v>
      </c>
      <c r="E455" s="1850" t="s">
        <v>2707</v>
      </c>
      <c r="F455" s="1850" t="s">
        <v>2359</v>
      </c>
      <c r="G455" s="1850" t="s">
        <v>28</v>
      </c>
      <c r="H455" s="1850" t="s">
        <v>28</v>
      </c>
      <c r="I455" s="1850" t="s">
        <v>911</v>
      </c>
    </row>
    <row customHeight="1" ht="11.25">
      <c r="A456" s="1850" t="s">
        <v>2257</v>
      </c>
      <c r="B456" s="1850" t="s">
        <v>16</v>
      </c>
      <c r="C456" s="1850" t="s">
        <v>2711</v>
      </c>
      <c r="D456" s="1850" t="s">
        <v>2712</v>
      </c>
      <c r="E456" s="1850" t="s">
        <v>2713</v>
      </c>
      <c r="F456" s="1850" t="s">
        <v>2373</v>
      </c>
      <c r="G456" s="1850" t="s">
        <v>2714</v>
      </c>
      <c r="H456" s="1850" t="s">
        <v>28</v>
      </c>
      <c r="I456" s="1850" t="s">
        <v>911</v>
      </c>
    </row>
    <row customHeight="1" ht="11.25">
      <c r="A457" s="1850" t="s">
        <v>2257</v>
      </c>
      <c r="B457" s="1850" t="s">
        <v>16</v>
      </c>
      <c r="C457" s="1850" t="s">
        <v>2959</v>
      </c>
      <c r="D457" s="1850" t="s">
        <v>2960</v>
      </c>
      <c r="E457" s="1850" t="s">
        <v>2961</v>
      </c>
      <c r="F457" s="1850" t="s">
        <v>51</v>
      </c>
      <c r="G457" s="1850" t="s">
        <v>28</v>
      </c>
      <c r="H457" s="1850" t="s">
        <v>28</v>
      </c>
      <c r="I457" s="1850" t="s">
        <v>911</v>
      </c>
    </row>
    <row customHeight="1" ht="11.25">
      <c r="A458" s="1850" t="s">
        <v>2257</v>
      </c>
      <c r="B458" s="1850" t="s">
        <v>16</v>
      </c>
      <c r="C458" s="1850" t="s">
        <v>2962</v>
      </c>
      <c r="D458" s="1850" t="s">
        <v>2963</v>
      </c>
      <c r="E458" s="1850" t="s">
        <v>2964</v>
      </c>
      <c r="F458" s="1850" t="s">
        <v>2388</v>
      </c>
      <c r="G458" s="1850" t="s">
        <v>2965</v>
      </c>
      <c r="H458" s="1850" t="s">
        <v>28</v>
      </c>
      <c r="I458" s="1850" t="s">
        <v>911</v>
      </c>
    </row>
    <row customHeight="1" ht="11.25">
      <c r="A459" s="1850" t="s">
        <v>2257</v>
      </c>
      <c r="B459" s="1850" t="s">
        <v>16</v>
      </c>
      <c r="C459" s="1850" t="s">
        <v>2745</v>
      </c>
      <c r="D459" s="1850" t="s">
        <v>2746</v>
      </c>
      <c r="E459" s="1850" t="s">
        <v>2747</v>
      </c>
      <c r="F459" s="1850" t="s">
        <v>2388</v>
      </c>
      <c r="G459" s="1850" t="s">
        <v>28</v>
      </c>
      <c r="H459" s="1850" t="s">
        <v>28</v>
      </c>
      <c r="I459" s="1850" t="s">
        <v>911</v>
      </c>
    </row>
    <row customHeight="1" ht="11.25">
      <c r="A460" s="1850" t="s">
        <v>2257</v>
      </c>
      <c r="B460" s="1850" t="s">
        <v>16</v>
      </c>
      <c r="C460" s="1850" t="s">
        <v>2751</v>
      </c>
      <c r="D460" s="1850" t="s">
        <v>2752</v>
      </c>
      <c r="E460" s="1850" t="s">
        <v>2753</v>
      </c>
      <c r="F460" s="1850" t="s">
        <v>2414</v>
      </c>
      <c r="G460" s="1850" t="s">
        <v>2754</v>
      </c>
      <c r="H460" s="1850" t="s">
        <v>28</v>
      </c>
      <c r="I460" s="1850" t="s">
        <v>911</v>
      </c>
    </row>
    <row customHeight="1" ht="11.25">
      <c r="A461" s="1850" t="s">
        <v>2257</v>
      </c>
      <c r="B461" s="1850" t="s">
        <v>16</v>
      </c>
      <c r="C461" s="1850" t="s">
        <v>2755</v>
      </c>
      <c r="D461" s="1850" t="s">
        <v>2756</v>
      </c>
      <c r="E461" s="1850" t="s">
        <v>2757</v>
      </c>
      <c r="F461" s="1850" t="s">
        <v>2270</v>
      </c>
      <c r="G461" s="1850" t="s">
        <v>28</v>
      </c>
      <c r="H461" s="1850" t="s">
        <v>28</v>
      </c>
      <c r="I461" s="1850" t="s">
        <v>911</v>
      </c>
    </row>
    <row customHeight="1" ht="11.25">
      <c r="A462" s="1850" t="s">
        <v>2257</v>
      </c>
      <c r="B462" s="1850" t="s">
        <v>16</v>
      </c>
      <c r="C462" s="1850" t="s">
        <v>2758</v>
      </c>
      <c r="D462" s="1850" t="s">
        <v>2759</v>
      </c>
      <c r="E462" s="1850" t="s">
        <v>2760</v>
      </c>
      <c r="F462" s="1850" t="s">
        <v>2434</v>
      </c>
      <c r="G462" s="1850" t="s">
        <v>2761</v>
      </c>
      <c r="H462" s="1850" t="s">
        <v>28</v>
      </c>
      <c r="I462" s="1850" t="s">
        <v>911</v>
      </c>
    </row>
    <row customHeight="1" ht="11.25">
      <c r="A463" s="1850" t="s">
        <v>2257</v>
      </c>
      <c r="B463" s="1850" t="s">
        <v>16</v>
      </c>
      <c r="C463" s="1850" t="s">
        <v>3013</v>
      </c>
      <c r="D463" s="1850" t="s">
        <v>3014</v>
      </c>
      <c r="E463" s="1850" t="s">
        <v>3015</v>
      </c>
      <c r="F463" s="1850" t="s">
        <v>2612</v>
      </c>
      <c r="G463" s="1850" t="s">
        <v>28</v>
      </c>
      <c r="H463" s="1850" t="s">
        <v>28</v>
      </c>
      <c r="I463" s="1850" t="s">
        <v>911</v>
      </c>
    </row>
    <row customHeight="1" ht="11.25">
      <c r="A464" s="1850" t="s">
        <v>2257</v>
      </c>
      <c r="B464" s="1850" t="s">
        <v>16</v>
      </c>
      <c r="C464" s="1850" t="s">
        <v>2769</v>
      </c>
      <c r="D464" s="1850" t="s">
        <v>2770</v>
      </c>
      <c r="E464" s="1850" t="s">
        <v>2771</v>
      </c>
      <c r="F464" s="1850" t="s">
        <v>2612</v>
      </c>
      <c r="G464" s="1850" t="s">
        <v>28</v>
      </c>
      <c r="H464" s="1850" t="s">
        <v>28</v>
      </c>
      <c r="I464" s="1850" t="s">
        <v>911</v>
      </c>
    </row>
    <row customHeight="1" ht="11.25">
      <c r="A465" s="1850" t="s">
        <v>2257</v>
      </c>
      <c r="B465" s="1850" t="s">
        <v>16</v>
      </c>
      <c r="C465" s="1850" t="s">
        <v>2772</v>
      </c>
      <c r="D465" s="1850" t="s">
        <v>2773</v>
      </c>
      <c r="E465" s="1850" t="s">
        <v>2774</v>
      </c>
      <c r="F465" s="1850" t="s">
        <v>2364</v>
      </c>
      <c r="G465" s="1850" t="s">
        <v>28</v>
      </c>
      <c r="H465" s="1850" t="s">
        <v>28</v>
      </c>
      <c r="I465" s="1850" t="s">
        <v>911</v>
      </c>
    </row>
    <row customHeight="1" ht="11.25">
      <c r="A466" s="1850" t="s">
        <v>2257</v>
      </c>
      <c r="B466" s="1850" t="s">
        <v>16</v>
      </c>
      <c r="C466" s="1850" t="s">
        <v>2966</v>
      </c>
      <c r="D466" s="1850" t="s">
        <v>2967</v>
      </c>
      <c r="E466" s="1850" t="s">
        <v>2968</v>
      </c>
      <c r="F466" s="1850" t="s">
        <v>2388</v>
      </c>
      <c r="G466" s="1850" t="s">
        <v>2969</v>
      </c>
      <c r="H466" s="1850" t="s">
        <v>28</v>
      </c>
      <c r="I466" s="1850" t="s">
        <v>911</v>
      </c>
    </row>
    <row customHeight="1" ht="11.25">
      <c r="A467" s="1850" t="s">
        <v>2257</v>
      </c>
      <c r="B467" s="1850" t="s">
        <v>16</v>
      </c>
      <c r="C467" s="1850" t="s">
        <v>2782</v>
      </c>
      <c r="D467" s="1850" t="s">
        <v>2783</v>
      </c>
      <c r="E467" s="1850" t="s">
        <v>2784</v>
      </c>
      <c r="F467" s="1850" t="s">
        <v>2612</v>
      </c>
      <c r="G467" s="1850" t="s">
        <v>28</v>
      </c>
      <c r="H467" s="1850" t="s">
        <v>28</v>
      </c>
      <c r="I467" s="1850" t="s">
        <v>911</v>
      </c>
    </row>
    <row customHeight="1" ht="11.25">
      <c r="A468" s="1850" t="s">
        <v>2257</v>
      </c>
      <c r="B468" s="1850" t="s">
        <v>16</v>
      </c>
      <c r="C468" s="1850" t="s">
        <v>2974</v>
      </c>
      <c r="D468" s="1850" t="s">
        <v>2975</v>
      </c>
      <c r="E468" s="1850" t="s">
        <v>2976</v>
      </c>
      <c r="F468" s="1850" t="s">
        <v>2543</v>
      </c>
      <c r="G468" s="1850" t="s">
        <v>2977</v>
      </c>
      <c r="H468" s="1850" t="s">
        <v>28</v>
      </c>
      <c r="I468" s="1850" t="s">
        <v>911</v>
      </c>
    </row>
    <row customHeight="1" ht="11.25">
      <c r="A469" s="1850" t="s">
        <v>2257</v>
      </c>
      <c r="B469" s="1850" t="s">
        <v>16</v>
      </c>
      <c r="C469" s="1850" t="s">
        <v>2796</v>
      </c>
      <c r="D469" s="1850" t="s">
        <v>2797</v>
      </c>
      <c r="E469" s="1850" t="s">
        <v>2798</v>
      </c>
      <c r="F469" s="1850" t="s">
        <v>2406</v>
      </c>
      <c r="G469" s="1850" t="s">
        <v>28</v>
      </c>
      <c r="H469" s="1850" t="s">
        <v>28</v>
      </c>
      <c r="I469" s="1850" t="s">
        <v>911</v>
      </c>
    </row>
    <row customHeight="1" ht="11.25">
      <c r="A470" s="1850" t="s">
        <v>2257</v>
      </c>
      <c r="B470" s="1850" t="s">
        <v>16</v>
      </c>
      <c r="C470" s="1850" t="s">
        <v>3016</v>
      </c>
      <c r="D470" s="1850" t="s">
        <v>3017</v>
      </c>
      <c r="E470" s="1850" t="s">
        <v>3018</v>
      </c>
      <c r="F470" s="1850" t="s">
        <v>2452</v>
      </c>
      <c r="G470" s="1850" t="s">
        <v>28</v>
      </c>
      <c r="H470" s="1850" t="s">
        <v>28</v>
      </c>
      <c r="I470" s="1850" t="s">
        <v>911</v>
      </c>
    </row>
    <row customHeight="1" ht="11.25">
      <c r="A471" s="1850" t="s">
        <v>2257</v>
      </c>
      <c r="B471" s="1850" t="s">
        <v>16</v>
      </c>
      <c r="C471" s="1850" t="s">
        <v>2986</v>
      </c>
      <c r="D471" s="1850" t="s">
        <v>2987</v>
      </c>
      <c r="E471" s="1850" t="s">
        <v>2988</v>
      </c>
      <c r="F471" s="1850" t="s">
        <v>2334</v>
      </c>
      <c r="G471" s="1850" t="s">
        <v>28</v>
      </c>
      <c r="H471" s="1850" t="s">
        <v>28</v>
      </c>
      <c r="I471" s="1850" t="s">
        <v>911</v>
      </c>
    </row>
    <row customHeight="1" ht="11.25">
      <c r="A472" s="1850" t="s">
        <v>2257</v>
      </c>
      <c r="B472" s="1850" t="s">
        <v>16</v>
      </c>
      <c r="C472" s="1850" t="s">
        <v>3019</v>
      </c>
      <c r="D472" s="1850" t="s">
        <v>3020</v>
      </c>
      <c r="E472" s="1850" t="s">
        <v>3021</v>
      </c>
      <c r="F472" s="1850" t="s">
        <v>51</v>
      </c>
      <c r="G472" s="1850" t="s">
        <v>3022</v>
      </c>
      <c r="H472" s="1850" t="s">
        <v>28</v>
      </c>
      <c r="I472" s="1850" t="s">
        <v>911</v>
      </c>
    </row>
    <row customHeight="1" ht="11.25">
      <c r="A473" s="1850" t="s">
        <v>2257</v>
      </c>
      <c r="B473" s="1850" t="s">
        <v>16</v>
      </c>
      <c r="C473" s="1850" t="s">
        <v>2804</v>
      </c>
      <c r="D473" s="1850" t="s">
        <v>2805</v>
      </c>
      <c r="E473" s="1850" t="s">
        <v>2806</v>
      </c>
      <c r="F473" s="1850" t="s">
        <v>2452</v>
      </c>
      <c r="G473" s="1850" t="s">
        <v>28</v>
      </c>
      <c r="H473" s="1850" t="s">
        <v>28</v>
      </c>
      <c r="I473" s="1850" t="s">
        <v>911</v>
      </c>
    </row>
    <row customHeight="1" ht="11.25">
      <c r="A474" s="1850" t="s">
        <v>2257</v>
      </c>
      <c r="B474" s="1850" t="s">
        <v>16</v>
      </c>
      <c r="C474" s="1850" t="s">
        <v>2810</v>
      </c>
      <c r="D474" s="1850" t="s">
        <v>2811</v>
      </c>
      <c r="E474" s="1850" t="s">
        <v>2812</v>
      </c>
      <c r="F474" s="1850" t="s">
        <v>2270</v>
      </c>
      <c r="G474" s="1850" t="s">
        <v>28</v>
      </c>
      <c r="H474" s="1850" t="s">
        <v>28</v>
      </c>
      <c r="I474" s="1850" t="s">
        <v>911</v>
      </c>
    </row>
    <row customHeight="1" ht="11.25">
      <c r="A475" s="1850" t="s">
        <v>2257</v>
      </c>
      <c r="B475" s="1850" t="s">
        <v>16</v>
      </c>
      <c r="C475" s="1850" t="s">
        <v>2813</v>
      </c>
      <c r="D475" s="1850" t="s">
        <v>2814</v>
      </c>
      <c r="E475" s="1850" t="s">
        <v>2815</v>
      </c>
      <c r="F475" s="1850" t="s">
        <v>2320</v>
      </c>
      <c r="G475" s="1850" t="s">
        <v>2816</v>
      </c>
      <c r="H475" s="1850" t="s">
        <v>28</v>
      </c>
      <c r="I475" s="1850" t="s">
        <v>911</v>
      </c>
    </row>
    <row customHeight="1" ht="11.25">
      <c r="A476" s="1850" t="s">
        <v>2257</v>
      </c>
      <c r="B476" s="1850" t="s">
        <v>16</v>
      </c>
      <c r="C476" s="1850" t="s">
        <v>2820</v>
      </c>
      <c r="D476" s="1850" t="s">
        <v>2821</v>
      </c>
      <c r="E476" s="1850" t="s">
        <v>2822</v>
      </c>
      <c r="F476" s="1850" t="s">
        <v>2823</v>
      </c>
      <c r="G476" s="1850" t="s">
        <v>28</v>
      </c>
      <c r="H476" s="1850" t="s">
        <v>28</v>
      </c>
      <c r="I476" s="1850" t="s">
        <v>911</v>
      </c>
    </row>
    <row customHeight="1" ht="11.25">
      <c r="A477" s="1850" t="s">
        <v>2257</v>
      </c>
      <c r="B477" s="1850" t="s">
        <v>16</v>
      </c>
      <c r="C477" s="1850" t="s">
        <v>2831</v>
      </c>
      <c r="D477" s="1850" t="s">
        <v>2832</v>
      </c>
      <c r="E477" s="1850" t="s">
        <v>2833</v>
      </c>
      <c r="F477" s="1850" t="s">
        <v>2834</v>
      </c>
      <c r="G477" s="1850" t="s">
        <v>2835</v>
      </c>
      <c r="H477" s="1850" t="s">
        <v>28</v>
      </c>
      <c r="I477" s="1850" t="s">
        <v>911</v>
      </c>
    </row>
    <row customHeight="1" ht="11.25">
      <c r="A478" s="1850" t="s">
        <v>2257</v>
      </c>
      <c r="B478" s="1850" t="s">
        <v>16</v>
      </c>
      <c r="C478" s="1850" t="s">
        <v>2840</v>
      </c>
      <c r="D478" s="1850" t="s">
        <v>2841</v>
      </c>
      <c r="E478" s="1850" t="s">
        <v>2842</v>
      </c>
      <c r="F478" s="1850" t="s">
        <v>2414</v>
      </c>
      <c r="G478" s="1850" t="s">
        <v>28</v>
      </c>
      <c r="H478" s="1850" t="s">
        <v>28</v>
      </c>
      <c r="I478" s="1850" t="s">
        <v>911</v>
      </c>
    </row>
    <row customHeight="1" ht="11.25">
      <c r="A479" s="1850" t="s">
        <v>2257</v>
      </c>
      <c r="B479" s="1850" t="s">
        <v>16</v>
      </c>
      <c r="C479" s="1850" t="s">
        <v>2309</v>
      </c>
      <c r="D479" s="1850" t="s">
        <v>2310</v>
      </c>
      <c r="E479" s="1850" t="s">
        <v>2311</v>
      </c>
      <c r="F479" s="1850" t="s">
        <v>2307</v>
      </c>
      <c r="G479" s="1850" t="s">
        <v>2312</v>
      </c>
      <c r="H479" s="1850" t="s">
        <v>28</v>
      </c>
      <c r="I479" s="1850" t="s">
        <v>1630</v>
      </c>
    </row>
    <row customHeight="1" ht="11.25">
      <c r="A480" s="1850" t="s">
        <v>2257</v>
      </c>
      <c r="B480" s="1850" t="s">
        <v>16</v>
      </c>
      <c r="C480" s="1850" t="s">
        <v>28</v>
      </c>
      <c r="D480" s="1850" t="s">
        <v>2354</v>
      </c>
      <c r="E480" s="1850" t="s">
        <v>2355</v>
      </c>
      <c r="F480" s="1850" t="s">
        <v>2270</v>
      </c>
      <c r="G480" s="1850" t="s">
        <v>28</v>
      </c>
      <c r="H480" s="1850" t="s">
        <v>28</v>
      </c>
      <c r="I480" s="1850" t="s">
        <v>1630</v>
      </c>
    </row>
    <row customHeight="1" ht="11.25">
      <c r="A481" s="1850" t="s">
        <v>2257</v>
      </c>
      <c r="B481" s="1850" t="s">
        <v>16</v>
      </c>
      <c r="C481" s="1850" t="s">
        <v>3023</v>
      </c>
      <c r="D481" s="1850" t="s">
        <v>3024</v>
      </c>
      <c r="E481" s="1850" t="s">
        <v>3025</v>
      </c>
      <c r="F481" s="1850" t="s">
        <v>2452</v>
      </c>
      <c r="G481" s="1850" t="s">
        <v>28</v>
      </c>
      <c r="H481" s="1850" t="s">
        <v>28</v>
      </c>
      <c r="I481" s="1850" t="s">
        <v>1630</v>
      </c>
    </row>
    <row customHeight="1" ht="11.25">
      <c r="A482" s="1850" t="s">
        <v>2257</v>
      </c>
      <c r="B482" s="1850" t="s">
        <v>16</v>
      </c>
      <c r="C482" s="1850" t="s">
        <v>3026</v>
      </c>
      <c r="D482" s="1850" t="s">
        <v>3027</v>
      </c>
      <c r="E482" s="1850" t="s">
        <v>3028</v>
      </c>
      <c r="F482" s="1850" t="s">
        <v>51</v>
      </c>
      <c r="G482" s="1850" t="s">
        <v>3029</v>
      </c>
      <c r="H482" s="1850" t="s">
        <v>28</v>
      </c>
      <c r="I482" s="1850" t="s">
        <v>1630</v>
      </c>
    </row>
    <row customHeight="1" ht="11.25">
      <c r="A483" s="1850" t="s">
        <v>2257</v>
      </c>
      <c r="B483" s="1850" t="s">
        <v>16</v>
      </c>
      <c r="C483" s="1850" t="s">
        <v>3030</v>
      </c>
      <c r="D483" s="1850" t="s">
        <v>3031</v>
      </c>
      <c r="E483" s="1850" t="s">
        <v>3032</v>
      </c>
      <c r="F483" s="1850" t="s">
        <v>2307</v>
      </c>
      <c r="G483" s="1850" t="s">
        <v>3033</v>
      </c>
      <c r="H483" s="1850" t="s">
        <v>28</v>
      </c>
      <c r="I483" s="1850" t="s">
        <v>1630</v>
      </c>
    </row>
    <row customHeight="1" ht="11.25">
      <c r="A484" s="1850" t="s">
        <v>2257</v>
      </c>
      <c r="B484" s="1850" t="s">
        <v>16</v>
      </c>
      <c r="C484" s="1850" t="s">
        <v>3034</v>
      </c>
      <c r="D484" s="1850" t="s">
        <v>3035</v>
      </c>
      <c r="E484" s="1850" t="s">
        <v>3036</v>
      </c>
      <c r="F484" s="1850" t="s">
        <v>3037</v>
      </c>
      <c r="G484" s="1850" t="s">
        <v>2438</v>
      </c>
      <c r="H484" s="1850" t="s">
        <v>28</v>
      </c>
      <c r="I484" s="1850" t="s">
        <v>1630</v>
      </c>
    </row>
    <row customHeight="1" ht="11.25">
      <c r="A485" s="1850" t="s">
        <v>2257</v>
      </c>
      <c r="B485" s="1850" t="s">
        <v>16</v>
      </c>
      <c r="C485" s="1850" t="s">
        <v>3038</v>
      </c>
      <c r="D485" s="1850" t="s">
        <v>3039</v>
      </c>
      <c r="E485" s="1850" t="s">
        <v>3040</v>
      </c>
      <c r="F485" s="1850" t="s">
        <v>2270</v>
      </c>
      <c r="G485" s="1850" t="s">
        <v>28</v>
      </c>
      <c r="H485" s="1850" t="s">
        <v>28</v>
      </c>
      <c r="I485" s="1850" t="s">
        <v>1630</v>
      </c>
    </row>
    <row customHeight="1" ht="11.25">
      <c r="A486" s="1850" t="s">
        <v>2257</v>
      </c>
      <c r="B486" s="1850" t="s">
        <v>16</v>
      </c>
      <c r="C486" s="1850" t="s">
        <v>3041</v>
      </c>
      <c r="D486" s="1850" t="s">
        <v>3042</v>
      </c>
      <c r="E486" s="1850" t="s">
        <v>3043</v>
      </c>
      <c r="F486" s="1850" t="s">
        <v>2414</v>
      </c>
      <c r="G486" s="1850" t="s">
        <v>28</v>
      </c>
      <c r="H486" s="1850" t="s">
        <v>28</v>
      </c>
      <c r="I486" s="1850" t="s">
        <v>1630</v>
      </c>
    </row>
    <row customHeight="1" ht="11.25">
      <c r="A487" s="1850" t="s">
        <v>2257</v>
      </c>
      <c r="B487" s="1850" t="s">
        <v>16</v>
      </c>
      <c r="C487" s="1850" t="s">
        <v>3044</v>
      </c>
      <c r="D487" s="1850" t="s">
        <v>3045</v>
      </c>
      <c r="E487" s="1850" t="s">
        <v>3046</v>
      </c>
      <c r="F487" s="1850" t="s">
        <v>2307</v>
      </c>
      <c r="G487" s="1850" t="s">
        <v>28</v>
      </c>
      <c r="H487" s="1850" t="s">
        <v>28</v>
      </c>
      <c r="I487" s="1850" t="s">
        <v>1630</v>
      </c>
    </row>
    <row customHeight="1" ht="11.25">
      <c r="A488" s="1850" t="s">
        <v>2257</v>
      </c>
      <c r="B488" s="1850" t="s">
        <v>16</v>
      </c>
      <c r="C488" s="1850" t="s">
        <v>3047</v>
      </c>
      <c r="D488" s="1850" t="s">
        <v>3048</v>
      </c>
      <c r="E488" s="1850" t="s">
        <v>3049</v>
      </c>
      <c r="F488" s="1850" t="s">
        <v>2307</v>
      </c>
      <c r="G488" s="1850" t="s">
        <v>28</v>
      </c>
      <c r="H488" s="1850" t="s">
        <v>28</v>
      </c>
      <c r="I488" s="1850" t="s">
        <v>1630</v>
      </c>
    </row>
    <row customHeight="1" ht="11.25">
      <c r="A489" s="1850" t="s">
        <v>2257</v>
      </c>
      <c r="B489" s="1850" t="s">
        <v>16</v>
      </c>
      <c r="C489" s="1850" t="s">
        <v>3050</v>
      </c>
      <c r="D489" s="1850" t="s">
        <v>3051</v>
      </c>
      <c r="E489" s="1850" t="s">
        <v>3052</v>
      </c>
      <c r="F489" s="1850" t="s">
        <v>2373</v>
      </c>
      <c r="G489" s="1850" t="s">
        <v>3053</v>
      </c>
      <c r="H489" s="1850" t="s">
        <v>28</v>
      </c>
      <c r="I489" s="1850" t="s">
        <v>1630</v>
      </c>
    </row>
    <row customHeight="1" ht="11.25">
      <c r="A490" s="1850" t="s">
        <v>2257</v>
      </c>
      <c r="B490" s="1850" t="s">
        <v>16</v>
      </c>
      <c r="C490" s="1850" t="s">
        <v>3054</v>
      </c>
      <c r="D490" s="1850" t="s">
        <v>3055</v>
      </c>
      <c r="E490" s="1850" t="s">
        <v>3056</v>
      </c>
      <c r="F490" s="1850" t="s">
        <v>2359</v>
      </c>
      <c r="G490" s="1850" t="s">
        <v>28</v>
      </c>
      <c r="H490" s="1850" t="s">
        <v>28</v>
      </c>
      <c r="I490" s="1850" t="s">
        <v>1630</v>
      </c>
    </row>
    <row customHeight="1" ht="11.25">
      <c r="A491" s="1850" t="s">
        <v>2257</v>
      </c>
      <c r="B491" s="1850" t="s">
        <v>16</v>
      </c>
      <c r="C491" s="1850" t="s">
        <v>3057</v>
      </c>
      <c r="D491" s="1850" t="s">
        <v>3058</v>
      </c>
      <c r="E491" s="1850" t="s">
        <v>3059</v>
      </c>
      <c r="F491" s="1850" t="s">
        <v>2543</v>
      </c>
      <c r="G491" s="1850" t="s">
        <v>3060</v>
      </c>
      <c r="H491" s="1850" t="s">
        <v>28</v>
      </c>
      <c r="I491" s="1850" t="s">
        <v>1630</v>
      </c>
    </row>
    <row customHeight="1" ht="11.25">
      <c r="A492" s="1850" t="s">
        <v>2257</v>
      </c>
      <c r="B492" s="1850" t="s">
        <v>16</v>
      </c>
      <c r="C492" s="1850" t="s">
        <v>3061</v>
      </c>
      <c r="D492" s="1850" t="s">
        <v>3062</v>
      </c>
      <c r="E492" s="1850" t="s">
        <v>3063</v>
      </c>
      <c r="F492" s="1850" t="s">
        <v>2338</v>
      </c>
      <c r="G492" s="1850" t="s">
        <v>3064</v>
      </c>
      <c r="H492" s="1850" t="s">
        <v>28</v>
      </c>
      <c r="I492" s="1850" t="s">
        <v>1630</v>
      </c>
    </row>
    <row customHeight="1" ht="11.25">
      <c r="A493" s="1850" t="s">
        <v>2257</v>
      </c>
      <c r="B493" s="1850" t="s">
        <v>16</v>
      </c>
      <c r="C493" s="1850" t="s">
        <v>2723</v>
      </c>
      <c r="D493" s="1850" t="s">
        <v>2724</v>
      </c>
      <c r="E493" s="1850" t="s">
        <v>2725</v>
      </c>
      <c r="F493" s="1850" t="s">
        <v>2307</v>
      </c>
      <c r="G493" s="1850" t="s">
        <v>2726</v>
      </c>
      <c r="H493" s="1850" t="s">
        <v>28</v>
      </c>
      <c r="I493" s="1850" t="s">
        <v>1630</v>
      </c>
    </row>
    <row customHeight="1" ht="11.25">
      <c r="A494" s="1850" t="s">
        <v>2257</v>
      </c>
      <c r="B494" s="1850" t="s">
        <v>16</v>
      </c>
      <c r="C494" s="1850" t="s">
        <v>3065</v>
      </c>
      <c r="D494" s="1850" t="s">
        <v>3066</v>
      </c>
      <c r="E494" s="1850" t="s">
        <v>3067</v>
      </c>
      <c r="F494" s="1850" t="s">
        <v>2316</v>
      </c>
      <c r="G494" s="1850" t="s">
        <v>28</v>
      </c>
      <c r="H494" s="1850" t="s">
        <v>28</v>
      </c>
      <c r="I494" s="1850" t="s">
        <v>1630</v>
      </c>
    </row>
    <row customHeight="1" ht="11.25">
      <c r="A495" s="1850" t="s">
        <v>2257</v>
      </c>
      <c r="B495" s="1850" t="s">
        <v>16</v>
      </c>
      <c r="C495" s="1850" t="s">
        <v>3068</v>
      </c>
      <c r="D495" s="1850" t="s">
        <v>3069</v>
      </c>
      <c r="E495" s="1850" t="s">
        <v>3070</v>
      </c>
      <c r="F495" s="1850" t="s">
        <v>2543</v>
      </c>
      <c r="G495" s="1850" t="s">
        <v>3071</v>
      </c>
      <c r="H495" s="1850" t="s">
        <v>28</v>
      </c>
      <c r="I495" s="1850" t="s">
        <v>1630</v>
      </c>
    </row>
    <row customHeight="1" ht="11.25">
      <c r="A496" s="1850" t="s">
        <v>2257</v>
      </c>
      <c r="B496" s="1850" t="s">
        <v>16</v>
      </c>
      <c r="C496" s="1850" t="s">
        <v>3072</v>
      </c>
      <c r="D496" s="1850" t="s">
        <v>3073</v>
      </c>
      <c r="E496" s="1850" t="s">
        <v>3074</v>
      </c>
      <c r="F496" s="1850" t="s">
        <v>2270</v>
      </c>
      <c r="G496" s="1850" t="s">
        <v>3075</v>
      </c>
      <c r="H496" s="1850" t="s">
        <v>28</v>
      </c>
      <c r="I496" s="1850" t="s">
        <v>1630</v>
      </c>
    </row>
    <row customHeight="1" ht="11.25">
      <c r="A497" s="1850" t="s">
        <v>2257</v>
      </c>
      <c r="B497" s="1850" t="s">
        <v>16</v>
      </c>
      <c r="C497" s="1850" t="s">
        <v>3076</v>
      </c>
      <c r="D497" s="1850" t="s">
        <v>3077</v>
      </c>
      <c r="E497" s="1850" t="s">
        <v>3078</v>
      </c>
      <c r="F497" s="1850" t="s">
        <v>2543</v>
      </c>
      <c r="G497" s="1850" t="s">
        <v>3079</v>
      </c>
      <c r="H497" s="1850" t="s">
        <v>28</v>
      </c>
      <c r="I497" s="1850" t="s">
        <v>1630</v>
      </c>
    </row>
    <row customHeight="1" ht="11.25">
      <c r="A498" s="1850" t="s">
        <v>2257</v>
      </c>
      <c r="B498" s="1850" t="s">
        <v>16</v>
      </c>
      <c r="C498" s="1850" t="s">
        <v>3080</v>
      </c>
      <c r="D498" s="1850" t="s">
        <v>3081</v>
      </c>
      <c r="E498" s="1850" t="s">
        <v>3082</v>
      </c>
      <c r="F498" s="1850" t="s">
        <v>2316</v>
      </c>
      <c r="G498" s="1850" t="s">
        <v>28</v>
      </c>
      <c r="H498" s="1850" t="s">
        <v>28</v>
      </c>
      <c r="I498" s="1850"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78378-1496-7848-F51E-62E0ACA74301}"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3083</v>
      </c>
      <c r="B1" s="64" t="s">
        <v>3084</v>
      </c>
      <c r="C1" s="64" t="s">
        <v>3085</v>
      </c>
      <c r="D1" s="64" t="s">
        <v>3086</v>
      </c>
      <c r="E1" s="0" t="s">
        <v>3087</v>
      </c>
      <c r="F1" s="0" t="s">
        <v>3088</v>
      </c>
      <c r="G1" s="0" t="s">
        <v>3089</v>
      </c>
    </row>
    <row customHeight="1" ht="11.25">
      <c r="A2" s="373" t="s">
        <v>16</v>
      </c>
      <c r="B2" s="0" t="s">
        <v>98</v>
      </c>
      <c r="C2" s="0" t="s">
        <v>3090</v>
      </c>
      <c r="D2" s="0" t="s">
        <v>98</v>
      </c>
      <c r="E2" s="0" t="s">
        <v>3090</v>
      </c>
      <c r="F2" s="0" t="s">
        <v>3091</v>
      </c>
      <c r="G2" s="0" t="s">
        <v>108</v>
      </c>
    </row>
    <row customHeight="1" ht="11.25">
      <c r="A3" s="373" t="s">
        <v>16</v>
      </c>
      <c r="B3" s="0" t="s">
        <v>98</v>
      </c>
      <c r="C3" s="0" t="s">
        <v>3090</v>
      </c>
      <c r="D3" s="0" t="s">
        <v>3092</v>
      </c>
      <c r="E3" s="0" t="s">
        <v>3093</v>
      </c>
      <c r="F3" s="0" t="s">
        <v>3094</v>
      </c>
      <c r="G3" s="0" t="s">
        <v>109</v>
      </c>
    </row>
    <row customHeight="1" ht="11.25">
      <c r="A4" s="373" t="s">
        <v>16</v>
      </c>
      <c r="B4" s="0" t="s">
        <v>98</v>
      </c>
      <c r="C4" s="0" t="s">
        <v>3090</v>
      </c>
      <c r="D4" s="0" t="s">
        <v>3095</v>
      </c>
      <c r="E4" s="0" t="s">
        <v>3096</v>
      </c>
      <c r="F4" s="0" t="s">
        <v>3094</v>
      </c>
      <c r="G4" s="0" t="s">
        <v>89</v>
      </c>
    </row>
    <row customHeight="1" ht="11.25">
      <c r="A5" s="373" t="s">
        <v>16</v>
      </c>
      <c r="B5" s="0" t="s">
        <v>98</v>
      </c>
      <c r="C5" s="0" t="s">
        <v>3090</v>
      </c>
      <c r="D5" s="0" t="s">
        <v>99</v>
      </c>
      <c r="E5" s="0" t="s">
        <v>100</v>
      </c>
      <c r="F5" s="0" t="s">
        <v>3097</v>
      </c>
      <c r="G5" s="0" t="s">
        <v>90</v>
      </c>
    </row>
    <row customHeight="1" ht="11.25">
      <c r="A6" s="373" t="s">
        <v>16</v>
      </c>
      <c r="B6" s="0" t="s">
        <v>98</v>
      </c>
      <c r="C6" s="0" t="s">
        <v>3090</v>
      </c>
      <c r="D6" s="0" t="s">
        <v>3098</v>
      </c>
      <c r="E6" s="0" t="s">
        <v>3099</v>
      </c>
      <c r="F6" s="0" t="s">
        <v>3094</v>
      </c>
      <c r="G6" s="0" t="s">
        <v>110</v>
      </c>
    </row>
    <row customHeight="1" ht="11.25">
      <c r="A7" s="373" t="s">
        <v>16</v>
      </c>
      <c r="B7" s="0" t="s">
        <v>98</v>
      </c>
      <c r="C7" s="0" t="s">
        <v>3090</v>
      </c>
      <c r="D7" s="0" t="s">
        <v>3100</v>
      </c>
      <c r="E7" s="0" t="s">
        <v>3101</v>
      </c>
      <c r="F7" s="0" t="s">
        <v>3094</v>
      </c>
      <c r="G7" s="0" t="s">
        <v>91</v>
      </c>
    </row>
    <row customHeight="1" ht="11.25">
      <c r="A8" s="373" t="s">
        <v>16</v>
      </c>
      <c r="B8" s="0" t="s">
        <v>98</v>
      </c>
      <c r="C8" s="0" t="s">
        <v>3090</v>
      </c>
      <c r="D8" s="0" t="s">
        <v>3102</v>
      </c>
      <c r="E8" s="0" t="s">
        <v>3103</v>
      </c>
      <c r="F8" s="0" t="s">
        <v>3094</v>
      </c>
      <c r="G8" s="0" t="s">
        <v>92</v>
      </c>
    </row>
    <row customHeight="1" ht="11.25">
      <c r="A9" s="373" t="s">
        <v>16</v>
      </c>
      <c r="B9" s="0" t="s">
        <v>98</v>
      </c>
      <c r="C9" s="0" t="s">
        <v>3090</v>
      </c>
      <c r="D9" s="0" t="s">
        <v>3104</v>
      </c>
      <c r="E9" s="0" t="s">
        <v>3105</v>
      </c>
      <c r="F9" s="0" t="s">
        <v>3094</v>
      </c>
      <c r="G9" s="0" t="s">
        <v>111</v>
      </c>
    </row>
    <row customHeight="1" ht="11.25">
      <c r="A10" s="373" t="s">
        <v>16</v>
      </c>
      <c r="B10" s="0" t="s">
        <v>98</v>
      </c>
      <c r="C10" s="0" t="s">
        <v>3090</v>
      </c>
      <c r="D10" s="0" t="s">
        <v>3106</v>
      </c>
      <c r="E10" s="0" t="s">
        <v>3107</v>
      </c>
      <c r="F10" s="0" t="s">
        <v>3094</v>
      </c>
      <c r="G10" s="0" t="s">
        <v>147</v>
      </c>
    </row>
    <row customHeight="1" ht="11.25">
      <c r="A11" s="373" t="s">
        <v>16</v>
      </c>
      <c r="B11" s="0" t="s">
        <v>98</v>
      </c>
      <c r="C11" s="0" t="s">
        <v>3090</v>
      </c>
      <c r="D11" s="0" t="s">
        <v>3108</v>
      </c>
      <c r="E11" s="0" t="s">
        <v>3109</v>
      </c>
      <c r="F11" s="0" t="s">
        <v>3110</v>
      </c>
      <c r="G11" s="0" t="s">
        <v>148</v>
      </c>
    </row>
    <row customHeight="1" ht="11.25">
      <c r="A12" s="373" t="s">
        <v>16</v>
      </c>
      <c r="B12" s="0" t="s">
        <v>98</v>
      </c>
      <c r="C12" s="0" t="s">
        <v>3090</v>
      </c>
      <c r="D12" s="0" t="s">
        <v>3111</v>
      </c>
      <c r="E12" s="0" t="s">
        <v>3112</v>
      </c>
      <c r="F12" s="0" t="s">
        <v>3094</v>
      </c>
      <c r="G12" s="0" t="s">
        <v>149</v>
      </c>
    </row>
    <row customHeight="1" ht="11.25">
      <c r="A13" s="373" t="s">
        <v>16</v>
      </c>
      <c r="B13" s="0" t="s">
        <v>3113</v>
      </c>
      <c r="C13" s="0" t="s">
        <v>3114</v>
      </c>
      <c r="D13" s="0" t="s">
        <v>3115</v>
      </c>
      <c r="E13" s="0" t="s">
        <v>3116</v>
      </c>
      <c r="F13" s="0" t="s">
        <v>3094</v>
      </c>
      <c r="G13" s="0" t="s">
        <v>150</v>
      </c>
    </row>
    <row customHeight="1" ht="11.25">
      <c r="A14" s="373" t="s">
        <v>16</v>
      </c>
      <c r="B14" s="0" t="s">
        <v>3113</v>
      </c>
      <c r="C14" s="0" t="s">
        <v>3114</v>
      </c>
      <c r="D14" s="0" t="s">
        <v>3113</v>
      </c>
      <c r="E14" s="0" t="s">
        <v>3114</v>
      </c>
      <c r="F14" s="0" t="s">
        <v>3091</v>
      </c>
      <c r="G14" s="0" t="s">
        <v>151</v>
      </c>
    </row>
    <row customHeight="1" ht="11.25">
      <c r="A15" s="373" t="s">
        <v>16</v>
      </c>
      <c r="B15" s="0" t="s">
        <v>3113</v>
      </c>
      <c r="C15" s="0" t="s">
        <v>3114</v>
      </c>
      <c r="D15" s="0" t="s">
        <v>3117</v>
      </c>
      <c r="E15" s="0" t="s">
        <v>3118</v>
      </c>
      <c r="F15" s="0" t="s">
        <v>3094</v>
      </c>
      <c r="G15" s="0" t="s">
        <v>152</v>
      </c>
    </row>
    <row customHeight="1" ht="11.25">
      <c r="A16" s="373" t="s">
        <v>16</v>
      </c>
      <c r="B16" s="0" t="s">
        <v>3113</v>
      </c>
      <c r="C16" s="0" t="s">
        <v>3114</v>
      </c>
      <c r="D16" s="0" t="s">
        <v>3119</v>
      </c>
      <c r="E16" s="0" t="s">
        <v>3120</v>
      </c>
      <c r="F16" s="0" t="s">
        <v>3121</v>
      </c>
      <c r="G16" s="0" t="s">
        <v>1474</v>
      </c>
    </row>
    <row customHeight="1" ht="11.25">
      <c r="A17" s="373" t="s">
        <v>16</v>
      </c>
      <c r="B17" s="0" t="s">
        <v>3113</v>
      </c>
      <c r="C17" s="0" t="s">
        <v>3114</v>
      </c>
      <c r="D17" s="0" t="s">
        <v>3122</v>
      </c>
      <c r="E17" s="0" t="s">
        <v>3123</v>
      </c>
      <c r="F17" s="0" t="s">
        <v>3094</v>
      </c>
      <c r="G17" s="0" t="s">
        <v>1480</v>
      </c>
    </row>
    <row customHeight="1" ht="11.25">
      <c r="A18" s="373" t="s">
        <v>16</v>
      </c>
      <c r="B18" s="0" t="s">
        <v>3113</v>
      </c>
      <c r="C18" s="0" t="s">
        <v>3114</v>
      </c>
      <c r="D18" s="0" t="s">
        <v>3124</v>
      </c>
      <c r="E18" s="0" t="s">
        <v>3125</v>
      </c>
      <c r="F18" s="0" t="s">
        <v>3094</v>
      </c>
      <c r="G18" s="0" t="s">
        <v>1492</v>
      </c>
    </row>
    <row customHeight="1" ht="11.25">
      <c r="A19" s="373" t="s">
        <v>16</v>
      </c>
      <c r="B19" s="0" t="s">
        <v>3126</v>
      </c>
      <c r="C19" s="0" t="s">
        <v>3127</v>
      </c>
      <c r="D19" s="0" t="s">
        <v>3126</v>
      </c>
      <c r="E19" s="0" t="s">
        <v>3127</v>
      </c>
      <c r="F19" s="0" t="s">
        <v>3128</v>
      </c>
      <c r="G19" s="0" t="s">
        <v>1506</v>
      </c>
    </row>
    <row customHeight="1" ht="11.25">
      <c r="A20" s="373" t="s">
        <v>16</v>
      </c>
      <c r="B20" s="0" t="s">
        <v>3129</v>
      </c>
      <c r="C20" s="0" t="s">
        <v>3130</v>
      </c>
      <c r="D20" s="0" t="s">
        <v>3129</v>
      </c>
      <c r="E20" s="0" t="s">
        <v>3130</v>
      </c>
      <c r="F20" s="0" t="s">
        <v>3091</v>
      </c>
      <c r="G20" s="0" t="s">
        <v>1518</v>
      </c>
    </row>
    <row customHeight="1" ht="11.25">
      <c r="A21" s="373" t="s">
        <v>16</v>
      </c>
      <c r="B21" s="0" t="s">
        <v>3129</v>
      </c>
      <c r="C21" s="0" t="s">
        <v>3130</v>
      </c>
      <c r="D21" s="0" t="s">
        <v>3131</v>
      </c>
      <c r="E21" s="0" t="s">
        <v>3132</v>
      </c>
      <c r="F21" s="0" t="s">
        <v>3094</v>
      </c>
      <c r="G21" s="0" t="s">
        <v>1527</v>
      </c>
    </row>
    <row customHeight="1" ht="11.25">
      <c r="A22" s="373" t="s">
        <v>16</v>
      </c>
      <c r="B22" s="0" t="s">
        <v>3129</v>
      </c>
      <c r="C22" s="0" t="s">
        <v>3130</v>
      </c>
      <c r="D22" s="0" t="s">
        <v>3133</v>
      </c>
      <c r="E22" s="0" t="s">
        <v>3134</v>
      </c>
      <c r="F22" s="0" t="s">
        <v>3097</v>
      </c>
      <c r="G22" s="0" t="s">
        <v>1543</v>
      </c>
    </row>
    <row customHeight="1" ht="11.25">
      <c r="A23" s="373" t="s">
        <v>16</v>
      </c>
      <c r="B23" s="0" t="s">
        <v>3129</v>
      </c>
      <c r="C23" s="0" t="s">
        <v>3130</v>
      </c>
      <c r="D23" s="0" t="s">
        <v>3135</v>
      </c>
      <c r="E23" s="0" t="s">
        <v>3136</v>
      </c>
      <c r="F23" s="0" t="s">
        <v>3094</v>
      </c>
      <c r="G23" s="0" t="s">
        <v>1550</v>
      </c>
    </row>
    <row customHeight="1" ht="11.25">
      <c r="A24" s="373" t="s">
        <v>16</v>
      </c>
      <c r="B24" s="0" t="s">
        <v>3129</v>
      </c>
      <c r="C24" s="0" t="s">
        <v>3130</v>
      </c>
      <c r="D24" s="0" t="s">
        <v>3137</v>
      </c>
      <c r="E24" s="0" t="s">
        <v>3138</v>
      </c>
      <c r="F24" s="0" t="s">
        <v>3094</v>
      </c>
      <c r="G24" s="0" t="s">
        <v>1558</v>
      </c>
    </row>
    <row customHeight="1" ht="11.25">
      <c r="A25" s="373" t="s">
        <v>16</v>
      </c>
      <c r="B25" s="0" t="s">
        <v>3129</v>
      </c>
      <c r="C25" s="0" t="s">
        <v>3130</v>
      </c>
      <c r="D25" s="0" t="s">
        <v>3139</v>
      </c>
      <c r="E25" s="0" t="s">
        <v>3140</v>
      </c>
      <c r="F25" s="0" t="s">
        <v>3094</v>
      </c>
      <c r="G25" s="0" t="s">
        <v>1565</v>
      </c>
    </row>
    <row customHeight="1" ht="11.25">
      <c r="A26" s="373" t="s">
        <v>16</v>
      </c>
      <c r="B26" s="0" t="s">
        <v>3129</v>
      </c>
      <c r="C26" s="0" t="s">
        <v>3130</v>
      </c>
      <c r="D26" s="0" t="s">
        <v>3141</v>
      </c>
      <c r="E26" s="0" t="s">
        <v>3142</v>
      </c>
      <c r="F26" s="0" t="s">
        <v>3094</v>
      </c>
      <c r="G26" s="0" t="s">
        <v>1569</v>
      </c>
    </row>
    <row customHeight="1" ht="11.25">
      <c r="A27" s="373" t="s">
        <v>16</v>
      </c>
      <c r="B27" s="0" t="s">
        <v>3129</v>
      </c>
      <c r="C27" s="0" t="s">
        <v>3130</v>
      </c>
      <c r="D27" s="0" t="s">
        <v>3143</v>
      </c>
      <c r="E27" s="0" t="s">
        <v>3144</v>
      </c>
      <c r="F27" s="0" t="s">
        <v>3094</v>
      </c>
      <c r="G27" s="0" t="s">
        <v>1574</v>
      </c>
    </row>
    <row customHeight="1" ht="11.25">
      <c r="A28" s="373" t="s">
        <v>16</v>
      </c>
      <c r="B28" s="0" t="s">
        <v>3129</v>
      </c>
      <c r="C28" s="0" t="s">
        <v>3130</v>
      </c>
      <c r="D28" s="0" t="s">
        <v>3145</v>
      </c>
      <c r="E28" s="0" t="s">
        <v>3146</v>
      </c>
      <c r="F28" s="0" t="s">
        <v>3094</v>
      </c>
      <c r="G28" s="0" t="s">
        <v>1582</v>
      </c>
    </row>
    <row customHeight="1" ht="11.25">
      <c r="A29" s="373" t="s">
        <v>16</v>
      </c>
      <c r="B29" s="0" t="s">
        <v>3129</v>
      </c>
      <c r="C29" s="0" t="s">
        <v>3130</v>
      </c>
      <c r="D29" s="0" t="s">
        <v>3147</v>
      </c>
      <c r="E29" s="0" t="s">
        <v>3148</v>
      </c>
      <c r="F29" s="0" t="s">
        <v>3094</v>
      </c>
      <c r="G29" s="0" t="s">
        <v>1584</v>
      </c>
    </row>
    <row customHeight="1" ht="11.25">
      <c r="A30" s="373" t="s">
        <v>16</v>
      </c>
      <c r="B30" s="0" t="s">
        <v>3149</v>
      </c>
      <c r="C30" s="0" t="s">
        <v>3150</v>
      </c>
      <c r="D30" s="0" t="s">
        <v>3149</v>
      </c>
      <c r="E30" s="0" t="s">
        <v>3150</v>
      </c>
      <c r="F30" s="0" t="s">
        <v>3091</v>
      </c>
      <c r="G30" s="0" t="s">
        <v>1587</v>
      </c>
    </row>
    <row customHeight="1" ht="11.25">
      <c r="A31" s="373" t="s">
        <v>16</v>
      </c>
      <c r="B31" s="0" t="s">
        <v>3149</v>
      </c>
      <c r="C31" s="0" t="s">
        <v>3150</v>
      </c>
      <c r="D31" s="0" t="s">
        <v>3151</v>
      </c>
      <c r="E31" s="0" t="s">
        <v>3152</v>
      </c>
      <c r="F31" s="0" t="s">
        <v>3094</v>
      </c>
      <c r="G31" s="0" t="s">
        <v>1592</v>
      </c>
    </row>
    <row customHeight="1" ht="11.25">
      <c r="A32" s="373" t="s">
        <v>16</v>
      </c>
      <c r="B32" s="0" t="s">
        <v>3149</v>
      </c>
      <c r="C32" s="0" t="s">
        <v>3150</v>
      </c>
      <c r="D32" s="0" t="s">
        <v>3153</v>
      </c>
      <c r="E32" s="0" t="s">
        <v>3154</v>
      </c>
      <c r="F32" s="0" t="s">
        <v>3094</v>
      </c>
      <c r="G32" s="0" t="s">
        <v>1594</v>
      </c>
    </row>
    <row customHeight="1" ht="11.25">
      <c r="A33" s="373" t="s">
        <v>16</v>
      </c>
      <c r="B33" s="0" t="s">
        <v>3149</v>
      </c>
      <c r="C33" s="0" t="s">
        <v>3150</v>
      </c>
      <c r="D33" s="0" t="s">
        <v>3155</v>
      </c>
      <c r="E33" s="0" t="s">
        <v>3156</v>
      </c>
      <c r="F33" s="0" t="s">
        <v>3094</v>
      </c>
      <c r="G33" s="0" t="s">
        <v>1596</v>
      </c>
    </row>
    <row customHeight="1" ht="11.25">
      <c r="A34" s="373" t="s">
        <v>16</v>
      </c>
      <c r="B34" s="0" t="s">
        <v>3149</v>
      </c>
      <c r="C34" s="0" t="s">
        <v>3150</v>
      </c>
      <c r="D34" s="0" t="s">
        <v>3157</v>
      </c>
      <c r="E34" s="0" t="s">
        <v>3158</v>
      </c>
      <c r="F34" s="0" t="s">
        <v>3110</v>
      </c>
      <c r="G34" s="0" t="s">
        <v>1598</v>
      </c>
    </row>
    <row customHeight="1" ht="11.25">
      <c r="A35" s="373" t="s">
        <v>16</v>
      </c>
      <c r="B35" s="0" t="s">
        <v>3149</v>
      </c>
      <c r="C35" s="0" t="s">
        <v>3150</v>
      </c>
      <c r="D35" s="0" t="s">
        <v>3159</v>
      </c>
      <c r="E35" s="0" t="s">
        <v>3160</v>
      </c>
      <c r="F35" s="0" t="s">
        <v>3110</v>
      </c>
      <c r="G35" s="0" t="s">
        <v>1603</v>
      </c>
    </row>
    <row customHeight="1" ht="11.25">
      <c r="A36" s="373" t="s">
        <v>16</v>
      </c>
      <c r="B36" s="0" t="s">
        <v>3149</v>
      </c>
      <c r="C36" s="0" t="s">
        <v>3150</v>
      </c>
      <c r="D36" s="0" t="s">
        <v>3161</v>
      </c>
      <c r="E36" s="0" t="s">
        <v>3162</v>
      </c>
      <c r="F36" s="0" t="s">
        <v>3110</v>
      </c>
      <c r="G36" s="0" t="s">
        <v>1608</v>
      </c>
    </row>
    <row customHeight="1" ht="11.25">
      <c r="A37" s="373" t="s">
        <v>16</v>
      </c>
      <c r="B37" s="0" t="s">
        <v>3149</v>
      </c>
      <c r="C37" s="0" t="s">
        <v>3150</v>
      </c>
      <c r="D37" s="0" t="s">
        <v>3163</v>
      </c>
      <c r="E37" s="0" t="s">
        <v>3164</v>
      </c>
      <c r="F37" s="0" t="s">
        <v>3094</v>
      </c>
      <c r="G37" s="0" t="s">
        <v>1612</v>
      </c>
    </row>
    <row customHeight="1" ht="11.25">
      <c r="A38" s="373" t="s">
        <v>16</v>
      </c>
      <c r="B38" s="0" t="s">
        <v>3149</v>
      </c>
      <c r="C38" s="0" t="s">
        <v>3150</v>
      </c>
      <c r="D38" s="0" t="s">
        <v>3165</v>
      </c>
      <c r="E38" s="0" t="s">
        <v>3166</v>
      </c>
      <c r="F38" s="0" t="s">
        <v>3094</v>
      </c>
      <c r="G38" s="0" t="s">
        <v>1620</v>
      </c>
    </row>
    <row customHeight="1" ht="11.25">
      <c r="A39" s="373" t="s">
        <v>16</v>
      </c>
      <c r="B39" s="0" t="s">
        <v>3149</v>
      </c>
      <c r="C39" s="0" t="s">
        <v>3150</v>
      </c>
      <c r="D39" s="0" t="s">
        <v>3167</v>
      </c>
      <c r="E39" s="0" t="s">
        <v>3168</v>
      </c>
      <c r="F39" s="0" t="s">
        <v>3094</v>
      </c>
      <c r="G39" s="0" t="s">
        <v>1626</v>
      </c>
    </row>
    <row customHeight="1" ht="11.25">
      <c r="A40" s="373" t="s">
        <v>16</v>
      </c>
      <c r="B40" s="0" t="s">
        <v>3149</v>
      </c>
      <c r="C40" s="0" t="s">
        <v>3150</v>
      </c>
      <c r="D40" s="0" t="s">
        <v>3169</v>
      </c>
      <c r="E40" s="0" t="s">
        <v>3170</v>
      </c>
      <c r="F40" s="0" t="s">
        <v>3094</v>
      </c>
      <c r="G40" s="0" t="s">
        <v>1631</v>
      </c>
    </row>
    <row customHeight="1" ht="11.25">
      <c r="A41" s="373" t="s">
        <v>16</v>
      </c>
      <c r="B41" s="0" t="s">
        <v>3171</v>
      </c>
      <c r="C41" s="0" t="s">
        <v>3172</v>
      </c>
      <c r="D41" s="0" t="s">
        <v>3173</v>
      </c>
      <c r="E41" s="0" t="s">
        <v>3174</v>
      </c>
      <c r="F41" s="0" t="s">
        <v>3094</v>
      </c>
      <c r="G41" s="0" t="s">
        <v>1635</v>
      </c>
    </row>
    <row customHeight="1" ht="11.25">
      <c r="A42" s="373" t="s">
        <v>16</v>
      </c>
      <c r="B42" s="0" t="s">
        <v>3171</v>
      </c>
      <c r="C42" s="0" t="s">
        <v>3172</v>
      </c>
      <c r="D42" s="0" t="s">
        <v>3175</v>
      </c>
      <c r="E42" s="0" t="s">
        <v>3176</v>
      </c>
      <c r="F42" s="0" t="s">
        <v>3094</v>
      </c>
      <c r="G42" s="0" t="s">
        <v>1638</v>
      </c>
    </row>
    <row customHeight="1" ht="11.25">
      <c r="A43" s="373" t="s">
        <v>16</v>
      </c>
      <c r="B43" s="0" t="s">
        <v>3171</v>
      </c>
      <c r="C43" s="0" t="s">
        <v>3172</v>
      </c>
      <c r="D43" s="0" t="s">
        <v>3171</v>
      </c>
      <c r="E43" s="0" t="s">
        <v>3172</v>
      </c>
      <c r="F43" s="0" t="s">
        <v>3091</v>
      </c>
      <c r="G43" s="0" t="s">
        <v>1645</v>
      </c>
    </row>
    <row customHeight="1" ht="11.25">
      <c r="A44" s="373" t="s">
        <v>16</v>
      </c>
      <c r="B44" s="0" t="s">
        <v>3171</v>
      </c>
      <c r="C44" s="0" t="s">
        <v>3172</v>
      </c>
      <c r="D44" s="0" t="s">
        <v>3177</v>
      </c>
      <c r="E44" s="0" t="s">
        <v>3178</v>
      </c>
      <c r="F44" s="0" t="s">
        <v>3094</v>
      </c>
      <c r="G44" s="0" t="s">
        <v>1654</v>
      </c>
    </row>
    <row customHeight="1" ht="11.25">
      <c r="A45" s="373" t="s">
        <v>16</v>
      </c>
      <c r="B45" s="0" t="s">
        <v>3171</v>
      </c>
      <c r="C45" s="0" t="s">
        <v>3172</v>
      </c>
      <c r="D45" s="0" t="s">
        <v>3179</v>
      </c>
      <c r="E45" s="0" t="s">
        <v>3180</v>
      </c>
      <c r="F45" s="0" t="s">
        <v>3121</v>
      </c>
      <c r="G45" s="0" t="s">
        <v>1659</v>
      </c>
    </row>
    <row customHeight="1" ht="11.25">
      <c r="A46" s="373" t="s">
        <v>16</v>
      </c>
      <c r="B46" s="0" t="s">
        <v>3171</v>
      </c>
      <c r="C46" s="0" t="s">
        <v>3172</v>
      </c>
      <c r="D46" s="0" t="s">
        <v>3181</v>
      </c>
      <c r="E46" s="0" t="s">
        <v>3182</v>
      </c>
      <c r="F46" s="0" t="s">
        <v>3110</v>
      </c>
      <c r="G46" s="0" t="s">
        <v>1663</v>
      </c>
    </row>
    <row customHeight="1" ht="11.25">
      <c r="A47" s="373" t="s">
        <v>16</v>
      </c>
      <c r="B47" s="0" t="s">
        <v>3171</v>
      </c>
      <c r="C47" s="0" t="s">
        <v>3172</v>
      </c>
      <c r="D47" s="0" t="s">
        <v>3183</v>
      </c>
      <c r="E47" s="0" t="s">
        <v>3184</v>
      </c>
      <c r="F47" s="0" t="s">
        <v>3110</v>
      </c>
      <c r="G47" s="0" t="s">
        <v>1669</v>
      </c>
    </row>
    <row customHeight="1" ht="11.25">
      <c r="A48" s="373" t="s">
        <v>16</v>
      </c>
      <c r="B48" s="0" t="s">
        <v>3171</v>
      </c>
      <c r="C48" s="0" t="s">
        <v>3172</v>
      </c>
      <c r="D48" s="0" t="s">
        <v>3185</v>
      </c>
      <c r="E48" s="0" t="s">
        <v>3186</v>
      </c>
      <c r="F48" s="0" t="s">
        <v>3094</v>
      </c>
      <c r="G48" s="0" t="s">
        <v>1674</v>
      </c>
    </row>
    <row customHeight="1" ht="11.25">
      <c r="A49" s="373" t="s">
        <v>16</v>
      </c>
      <c r="B49" s="0" t="s">
        <v>3171</v>
      </c>
      <c r="C49" s="0" t="s">
        <v>3172</v>
      </c>
      <c r="D49" s="0" t="s">
        <v>3187</v>
      </c>
      <c r="E49" s="0" t="s">
        <v>3188</v>
      </c>
      <c r="F49" s="0" t="s">
        <v>3094</v>
      </c>
      <c r="G49" s="0" t="s">
        <v>1677</v>
      </c>
    </row>
    <row customHeight="1" ht="11.25">
      <c r="A50" s="373" t="s">
        <v>16</v>
      </c>
      <c r="B50" s="0" t="s">
        <v>3171</v>
      </c>
      <c r="C50" s="0" t="s">
        <v>3172</v>
      </c>
      <c r="D50" s="0" t="s">
        <v>3189</v>
      </c>
      <c r="E50" s="0" t="s">
        <v>3190</v>
      </c>
      <c r="F50" s="0" t="s">
        <v>3094</v>
      </c>
      <c r="G50" s="0" t="s">
        <v>1680</v>
      </c>
    </row>
    <row customHeight="1" ht="11.25">
      <c r="A51" s="373" t="s">
        <v>16</v>
      </c>
      <c r="B51" s="0" t="s">
        <v>3171</v>
      </c>
      <c r="C51" s="0" t="s">
        <v>3172</v>
      </c>
      <c r="D51" s="0" t="s">
        <v>3191</v>
      </c>
      <c r="E51" s="0" t="s">
        <v>3192</v>
      </c>
      <c r="F51" s="0" t="s">
        <v>3094</v>
      </c>
      <c r="G51" s="0" t="s">
        <v>1685</v>
      </c>
    </row>
    <row customHeight="1" ht="11.25">
      <c r="A52" s="373" t="s">
        <v>16</v>
      </c>
      <c r="B52" s="0" t="s">
        <v>3171</v>
      </c>
      <c r="C52" s="0" t="s">
        <v>3172</v>
      </c>
      <c r="D52" s="0" t="s">
        <v>3193</v>
      </c>
      <c r="E52" s="0" t="s">
        <v>3194</v>
      </c>
      <c r="F52" s="0" t="s">
        <v>3094</v>
      </c>
      <c r="G52" s="0" t="s">
        <v>1689</v>
      </c>
    </row>
    <row customHeight="1" ht="11.25">
      <c r="A53" s="373" t="s">
        <v>16</v>
      </c>
      <c r="B53" s="0" t="s">
        <v>3171</v>
      </c>
      <c r="C53" s="0" t="s">
        <v>3172</v>
      </c>
      <c r="D53" s="0" t="s">
        <v>3195</v>
      </c>
      <c r="E53" s="0" t="s">
        <v>3196</v>
      </c>
      <c r="F53" s="0" t="s">
        <v>3094</v>
      </c>
      <c r="G53" s="0" t="s">
        <v>1691</v>
      </c>
    </row>
    <row customHeight="1" ht="11.25">
      <c r="A54" s="373" t="s">
        <v>16</v>
      </c>
      <c r="B54" s="0" t="s">
        <v>3171</v>
      </c>
      <c r="C54" s="0" t="s">
        <v>3172</v>
      </c>
      <c r="D54" s="0" t="s">
        <v>3197</v>
      </c>
      <c r="E54" s="0" t="s">
        <v>3198</v>
      </c>
      <c r="F54" s="0" t="s">
        <v>3094</v>
      </c>
      <c r="G54" s="0" t="s">
        <v>1694</v>
      </c>
    </row>
    <row customHeight="1" ht="11.25">
      <c r="A55" s="373" t="s">
        <v>16</v>
      </c>
      <c r="B55" s="0" t="s">
        <v>3171</v>
      </c>
      <c r="C55" s="0" t="s">
        <v>3172</v>
      </c>
      <c r="D55" s="0" t="s">
        <v>3199</v>
      </c>
      <c r="E55" s="0" t="s">
        <v>3200</v>
      </c>
      <c r="F55" s="0" t="s">
        <v>3094</v>
      </c>
      <c r="G55" s="0" t="s">
        <v>1698</v>
      </c>
    </row>
    <row customHeight="1" ht="11.25">
      <c r="A56" s="373" t="s">
        <v>16</v>
      </c>
      <c r="B56" s="0" t="s">
        <v>3201</v>
      </c>
      <c r="C56" s="0" t="s">
        <v>3202</v>
      </c>
      <c r="D56" s="0" t="s">
        <v>3203</v>
      </c>
      <c r="E56" s="0" t="s">
        <v>3204</v>
      </c>
      <c r="F56" s="0" t="s">
        <v>3094</v>
      </c>
      <c r="G56" s="0" t="s">
        <v>1701</v>
      </c>
    </row>
    <row customHeight="1" ht="11.25">
      <c r="A57" s="373" t="s">
        <v>16</v>
      </c>
      <c r="B57" s="0" t="s">
        <v>3201</v>
      </c>
      <c r="C57" s="0" t="s">
        <v>3202</v>
      </c>
      <c r="D57" s="0" t="s">
        <v>3205</v>
      </c>
      <c r="E57" s="0" t="s">
        <v>3206</v>
      </c>
      <c r="F57" s="0" t="s">
        <v>3094</v>
      </c>
      <c r="G57" s="0" t="s">
        <v>1704</v>
      </c>
    </row>
    <row customHeight="1" ht="11.25">
      <c r="A58" s="373" t="s">
        <v>16</v>
      </c>
      <c r="B58" s="0" t="s">
        <v>3201</v>
      </c>
      <c r="C58" s="0" t="s">
        <v>3202</v>
      </c>
      <c r="D58" s="0" t="s">
        <v>3207</v>
      </c>
      <c r="E58" s="0" t="s">
        <v>3208</v>
      </c>
      <c r="F58" s="0" t="s">
        <v>3094</v>
      </c>
      <c r="G58" s="0" t="s">
        <v>1707</v>
      </c>
    </row>
    <row customHeight="1" ht="11.25">
      <c r="A59" s="373" t="s">
        <v>16</v>
      </c>
      <c r="B59" s="0" t="s">
        <v>3201</v>
      </c>
      <c r="C59" s="0" t="s">
        <v>3202</v>
      </c>
      <c r="D59" s="0" t="s">
        <v>3209</v>
      </c>
      <c r="E59" s="0" t="s">
        <v>3210</v>
      </c>
      <c r="F59" s="0" t="s">
        <v>3094</v>
      </c>
      <c r="G59" s="0" t="s">
        <v>1711</v>
      </c>
    </row>
    <row customHeight="1" ht="11.25">
      <c r="A60" s="373" t="s">
        <v>16</v>
      </c>
      <c r="B60" s="0" t="s">
        <v>3201</v>
      </c>
      <c r="C60" s="0" t="s">
        <v>3202</v>
      </c>
      <c r="D60" s="0" t="s">
        <v>3201</v>
      </c>
      <c r="E60" s="0" t="s">
        <v>3202</v>
      </c>
      <c r="F60" s="0" t="s">
        <v>3091</v>
      </c>
      <c r="G60" s="0" t="s">
        <v>1714</v>
      </c>
    </row>
    <row customHeight="1" ht="11.25">
      <c r="A61" s="373" t="s">
        <v>16</v>
      </c>
      <c r="B61" s="0" t="s">
        <v>3201</v>
      </c>
      <c r="C61" s="0" t="s">
        <v>3202</v>
      </c>
      <c r="D61" s="0" t="s">
        <v>3211</v>
      </c>
      <c r="E61" s="0" t="s">
        <v>3212</v>
      </c>
      <c r="F61" s="0" t="s">
        <v>3094</v>
      </c>
      <c r="G61" s="0" t="s">
        <v>3213</v>
      </c>
    </row>
    <row customHeight="1" ht="11.25">
      <c r="A62" s="373" t="s">
        <v>16</v>
      </c>
      <c r="B62" s="0" t="s">
        <v>3201</v>
      </c>
      <c r="C62" s="0" t="s">
        <v>3202</v>
      </c>
      <c r="D62" s="0" t="s">
        <v>3214</v>
      </c>
      <c r="E62" s="0" t="s">
        <v>3215</v>
      </c>
      <c r="F62" s="0" t="s">
        <v>3097</v>
      </c>
      <c r="G62" s="0" t="s">
        <v>3216</v>
      </c>
    </row>
    <row customHeight="1" ht="11.25">
      <c r="A63" s="373" t="s">
        <v>16</v>
      </c>
      <c r="B63" s="0" t="s">
        <v>3201</v>
      </c>
      <c r="C63" s="0" t="s">
        <v>3202</v>
      </c>
      <c r="D63" s="0" t="s">
        <v>3217</v>
      </c>
      <c r="E63" s="0" t="s">
        <v>3218</v>
      </c>
      <c r="F63" s="0" t="s">
        <v>3094</v>
      </c>
      <c r="G63" s="0" t="s">
        <v>3219</v>
      </c>
    </row>
    <row customHeight="1" ht="11.25">
      <c r="A64" s="373" t="s">
        <v>16</v>
      </c>
      <c r="B64" s="0" t="s">
        <v>3201</v>
      </c>
      <c r="C64" s="0" t="s">
        <v>3202</v>
      </c>
      <c r="D64" s="0" t="s">
        <v>3220</v>
      </c>
      <c r="E64" s="0" t="s">
        <v>3221</v>
      </c>
      <c r="F64" s="0" t="s">
        <v>3094</v>
      </c>
      <c r="G64" s="0" t="s">
        <v>3222</v>
      </c>
    </row>
    <row customHeight="1" ht="11.25">
      <c r="A65" s="373" t="s">
        <v>16</v>
      </c>
      <c r="B65" s="0" t="s">
        <v>3201</v>
      </c>
      <c r="C65" s="0" t="s">
        <v>3202</v>
      </c>
      <c r="D65" s="0" t="s">
        <v>3223</v>
      </c>
      <c r="E65" s="0" t="s">
        <v>3224</v>
      </c>
      <c r="F65" s="0" t="s">
        <v>3094</v>
      </c>
      <c r="G65" s="0" t="s">
        <v>3225</v>
      </c>
    </row>
    <row customHeight="1" ht="11.25">
      <c r="A66" s="373" t="s">
        <v>16</v>
      </c>
      <c r="B66" s="0" t="s">
        <v>3201</v>
      </c>
      <c r="C66" s="0" t="s">
        <v>3202</v>
      </c>
      <c r="D66" s="0" t="s">
        <v>3226</v>
      </c>
      <c r="E66" s="0" t="s">
        <v>3227</v>
      </c>
      <c r="F66" s="0" t="s">
        <v>3094</v>
      </c>
      <c r="G66" s="0" t="s">
        <v>3228</v>
      </c>
    </row>
    <row customHeight="1" ht="11.25">
      <c r="A67" s="373" t="s">
        <v>16</v>
      </c>
      <c r="B67" s="0" t="s">
        <v>3201</v>
      </c>
      <c r="C67" s="0" t="s">
        <v>3202</v>
      </c>
      <c r="D67" s="0" t="s">
        <v>3229</v>
      </c>
      <c r="E67" s="0" t="s">
        <v>3230</v>
      </c>
      <c r="F67" s="0" t="s">
        <v>3094</v>
      </c>
      <c r="G67" s="0" t="s">
        <v>2031</v>
      </c>
    </row>
    <row customHeight="1" ht="11.25">
      <c r="A68" s="373" t="s">
        <v>16</v>
      </c>
      <c r="B68" s="0" t="s">
        <v>3201</v>
      </c>
      <c r="C68" s="0" t="s">
        <v>3202</v>
      </c>
      <c r="D68" s="0" t="s">
        <v>3231</v>
      </c>
      <c r="E68" s="0" t="s">
        <v>3232</v>
      </c>
      <c r="F68" s="0" t="s">
        <v>3094</v>
      </c>
      <c r="G68" s="0" t="s">
        <v>3233</v>
      </c>
    </row>
    <row customHeight="1" ht="11.25">
      <c r="A69" s="373" t="s">
        <v>16</v>
      </c>
      <c r="B69" s="0" t="s">
        <v>3201</v>
      </c>
      <c r="C69" s="0" t="s">
        <v>3202</v>
      </c>
      <c r="D69" s="0" t="s">
        <v>3234</v>
      </c>
      <c r="E69" s="0" t="s">
        <v>3235</v>
      </c>
      <c r="F69" s="0" t="s">
        <v>3094</v>
      </c>
      <c r="G69" s="0" t="s">
        <v>2234</v>
      </c>
    </row>
    <row customHeight="1" ht="11.25">
      <c r="A70" s="373" t="s">
        <v>16</v>
      </c>
      <c r="B70" s="0" t="s">
        <v>3201</v>
      </c>
      <c r="C70" s="0" t="s">
        <v>3202</v>
      </c>
      <c r="D70" s="0" t="s">
        <v>3236</v>
      </c>
      <c r="E70" s="0" t="s">
        <v>3237</v>
      </c>
      <c r="F70" s="0" t="s">
        <v>3094</v>
      </c>
      <c r="G70" s="0" t="s">
        <v>3238</v>
      </c>
    </row>
    <row customHeight="1" ht="11.25">
      <c r="A71" s="373" t="s">
        <v>16</v>
      </c>
      <c r="B71" s="0" t="s">
        <v>3201</v>
      </c>
      <c r="C71" s="0" t="s">
        <v>3202</v>
      </c>
      <c r="D71" s="0" t="s">
        <v>3239</v>
      </c>
      <c r="E71" s="0" t="s">
        <v>3240</v>
      </c>
      <c r="F71" s="0" t="s">
        <v>3094</v>
      </c>
      <c r="G71" s="0" t="s">
        <v>3241</v>
      </c>
    </row>
    <row customHeight="1" ht="11.25">
      <c r="A72" s="373" t="s">
        <v>16</v>
      </c>
      <c r="B72" s="0" t="s">
        <v>3201</v>
      </c>
      <c r="C72" s="0" t="s">
        <v>3202</v>
      </c>
      <c r="D72" s="0" t="s">
        <v>3242</v>
      </c>
      <c r="E72" s="0" t="s">
        <v>3243</v>
      </c>
      <c r="F72" s="0" t="s">
        <v>3094</v>
      </c>
      <c r="G72" s="0" t="s">
        <v>3244</v>
      </c>
    </row>
    <row customHeight="1" ht="11.25">
      <c r="A73" s="373" t="s">
        <v>16</v>
      </c>
      <c r="B73" s="0" t="s">
        <v>3201</v>
      </c>
      <c r="C73" s="0" t="s">
        <v>3202</v>
      </c>
      <c r="D73" s="0" t="s">
        <v>3245</v>
      </c>
      <c r="E73" s="0" t="s">
        <v>3246</v>
      </c>
      <c r="F73" s="0" t="s">
        <v>3094</v>
      </c>
      <c r="G73" s="0" t="s">
        <v>3247</v>
      </c>
    </row>
    <row customHeight="1" ht="11.25">
      <c r="A74" s="373" t="s">
        <v>16</v>
      </c>
      <c r="B74" s="0" t="s">
        <v>3201</v>
      </c>
      <c r="C74" s="0" t="s">
        <v>3202</v>
      </c>
      <c r="D74" s="0" t="s">
        <v>3248</v>
      </c>
      <c r="E74" s="0" t="s">
        <v>3249</v>
      </c>
      <c r="F74" s="0" t="s">
        <v>3094</v>
      </c>
      <c r="G74" s="0" t="s">
        <v>3250</v>
      </c>
    </row>
    <row customHeight="1" ht="11.25">
      <c r="A75" s="373" t="s">
        <v>16</v>
      </c>
      <c r="B75" s="0" t="s">
        <v>3201</v>
      </c>
      <c r="C75" s="0" t="s">
        <v>3202</v>
      </c>
      <c r="D75" s="0" t="s">
        <v>3251</v>
      </c>
      <c r="E75" s="0" t="s">
        <v>3252</v>
      </c>
      <c r="F75" s="0" t="s">
        <v>3094</v>
      </c>
      <c r="G75" s="0" t="s">
        <v>3253</v>
      </c>
    </row>
    <row customHeight="1" ht="11.25">
      <c r="A76" s="373" t="s">
        <v>16</v>
      </c>
      <c r="B76" s="0" t="s">
        <v>3254</v>
      </c>
      <c r="C76" s="0" t="s">
        <v>3255</v>
      </c>
      <c r="D76" s="0" t="s">
        <v>3254</v>
      </c>
      <c r="E76" s="0" t="s">
        <v>3255</v>
      </c>
      <c r="F76" s="0" t="s">
        <v>3256</v>
      </c>
      <c r="G76" s="0" t="s">
        <v>3257</v>
      </c>
    </row>
    <row customHeight="1" ht="11.25">
      <c r="A77" s="373" t="s">
        <v>16</v>
      </c>
      <c r="B77" s="0" t="s">
        <v>3258</v>
      </c>
      <c r="C77" s="0" t="s">
        <v>3259</v>
      </c>
      <c r="D77" s="0" t="s">
        <v>3258</v>
      </c>
      <c r="E77" s="0" t="s">
        <v>3259</v>
      </c>
      <c r="F77" s="0" t="s">
        <v>3256</v>
      </c>
      <c r="G77" s="0" t="s">
        <v>3260</v>
      </c>
    </row>
    <row customHeight="1" ht="11.25">
      <c r="A78" s="373" t="s">
        <v>16</v>
      </c>
      <c r="B78" s="0" t="s">
        <v>3261</v>
      </c>
      <c r="C78" s="0" t="s">
        <v>3262</v>
      </c>
      <c r="D78" s="0" t="s">
        <v>3263</v>
      </c>
      <c r="E78" s="0" t="s">
        <v>3264</v>
      </c>
      <c r="F78" s="0" t="s">
        <v>3094</v>
      </c>
      <c r="G78" s="0" t="s">
        <v>3265</v>
      </c>
    </row>
    <row customHeight="1" ht="11.25">
      <c r="A79" s="373" t="s">
        <v>16</v>
      </c>
      <c r="B79" s="0" t="s">
        <v>3261</v>
      </c>
      <c r="C79" s="0" t="s">
        <v>3262</v>
      </c>
      <c r="D79" s="0" t="s">
        <v>3266</v>
      </c>
      <c r="E79" s="0" t="s">
        <v>3267</v>
      </c>
      <c r="F79" s="0" t="s">
        <v>3094</v>
      </c>
      <c r="G79" s="0" t="s">
        <v>3268</v>
      </c>
    </row>
    <row customHeight="1" ht="11.25">
      <c r="A80" s="373" t="s">
        <v>16</v>
      </c>
      <c r="B80" s="0" t="s">
        <v>3261</v>
      </c>
      <c r="C80" s="0" t="s">
        <v>3262</v>
      </c>
      <c r="D80" s="0" t="s">
        <v>3269</v>
      </c>
      <c r="E80" s="0" t="s">
        <v>3270</v>
      </c>
      <c r="F80" s="0" t="s">
        <v>3094</v>
      </c>
      <c r="G80" s="0" t="s">
        <v>3271</v>
      </c>
    </row>
    <row customHeight="1" ht="11.25">
      <c r="A81" s="373" t="s">
        <v>16</v>
      </c>
      <c r="B81" s="0" t="s">
        <v>3261</v>
      </c>
      <c r="C81" s="0" t="s">
        <v>3262</v>
      </c>
      <c r="D81" s="0" t="s">
        <v>3272</v>
      </c>
      <c r="E81" s="0" t="s">
        <v>3273</v>
      </c>
      <c r="F81" s="0" t="s">
        <v>3094</v>
      </c>
      <c r="G81" s="0" t="s">
        <v>3274</v>
      </c>
    </row>
    <row customHeight="1" ht="11.25">
      <c r="A82" s="373" t="s">
        <v>16</v>
      </c>
      <c r="B82" s="0" t="s">
        <v>3261</v>
      </c>
      <c r="C82" s="0" t="s">
        <v>3262</v>
      </c>
      <c r="D82" s="0" t="s">
        <v>3275</v>
      </c>
      <c r="E82" s="0" t="s">
        <v>3276</v>
      </c>
      <c r="F82" s="0" t="s">
        <v>3094</v>
      </c>
      <c r="G82" s="0" t="s">
        <v>3277</v>
      </c>
    </row>
    <row customHeight="1" ht="11.25">
      <c r="A83" s="373" t="s">
        <v>16</v>
      </c>
      <c r="B83" s="0" t="s">
        <v>3261</v>
      </c>
      <c r="C83" s="0" t="s">
        <v>3262</v>
      </c>
      <c r="D83" s="0" t="s">
        <v>3278</v>
      </c>
      <c r="E83" s="0" t="s">
        <v>3279</v>
      </c>
      <c r="F83" s="0" t="s">
        <v>3094</v>
      </c>
      <c r="G83" s="0" t="s">
        <v>3280</v>
      </c>
    </row>
    <row customHeight="1" ht="11.25">
      <c r="A84" s="373" t="s">
        <v>16</v>
      </c>
      <c r="B84" s="0" t="s">
        <v>3261</v>
      </c>
      <c r="C84" s="0" t="s">
        <v>3262</v>
      </c>
      <c r="D84" s="0" t="s">
        <v>3281</v>
      </c>
      <c r="E84" s="0" t="s">
        <v>3282</v>
      </c>
      <c r="F84" s="0" t="s">
        <v>3094</v>
      </c>
      <c r="G84" s="0" t="s">
        <v>3283</v>
      </c>
    </row>
    <row customHeight="1" ht="11.25">
      <c r="A85" s="373" t="s">
        <v>16</v>
      </c>
      <c r="B85" s="0" t="s">
        <v>3261</v>
      </c>
      <c r="C85" s="0" t="s">
        <v>3262</v>
      </c>
      <c r="D85" s="0" t="s">
        <v>3284</v>
      </c>
      <c r="E85" s="0" t="s">
        <v>3285</v>
      </c>
      <c r="F85" s="0" t="s">
        <v>3094</v>
      </c>
      <c r="G85" s="0" t="s">
        <v>3286</v>
      </c>
    </row>
    <row customHeight="1" ht="11.25">
      <c r="A86" s="373" t="s">
        <v>16</v>
      </c>
      <c r="B86" s="0" t="s">
        <v>3261</v>
      </c>
      <c r="C86" s="0" t="s">
        <v>3262</v>
      </c>
      <c r="D86" s="0" t="s">
        <v>3287</v>
      </c>
      <c r="E86" s="0" t="s">
        <v>3288</v>
      </c>
      <c r="F86" s="0" t="s">
        <v>3094</v>
      </c>
      <c r="G86" s="0" t="s">
        <v>3289</v>
      </c>
    </row>
    <row customHeight="1" ht="11.25">
      <c r="A87" s="373" t="s">
        <v>16</v>
      </c>
      <c r="B87" s="0" t="s">
        <v>3261</v>
      </c>
      <c r="C87" s="0" t="s">
        <v>3262</v>
      </c>
      <c r="D87" s="0" t="s">
        <v>3261</v>
      </c>
      <c r="E87" s="0" t="s">
        <v>3262</v>
      </c>
      <c r="F87" s="0" t="s">
        <v>3091</v>
      </c>
      <c r="G87" s="0" t="s">
        <v>3290</v>
      </c>
    </row>
    <row customHeight="1" ht="11.25">
      <c r="A88" s="373" t="s">
        <v>16</v>
      </c>
      <c r="B88" s="0" t="s">
        <v>3261</v>
      </c>
      <c r="C88" s="0" t="s">
        <v>3262</v>
      </c>
      <c r="D88" s="0" t="s">
        <v>3291</v>
      </c>
      <c r="E88" s="0" t="s">
        <v>3292</v>
      </c>
      <c r="F88" s="0" t="s">
        <v>3094</v>
      </c>
      <c r="G88" s="0" t="s">
        <v>3293</v>
      </c>
    </row>
    <row customHeight="1" ht="11.25">
      <c r="A89" s="373" t="s">
        <v>16</v>
      </c>
      <c r="B89" s="0" t="s">
        <v>3261</v>
      </c>
      <c r="C89" s="0" t="s">
        <v>3262</v>
      </c>
      <c r="D89" s="0" t="s">
        <v>3294</v>
      </c>
      <c r="E89" s="0" t="s">
        <v>3295</v>
      </c>
      <c r="F89" s="0" t="s">
        <v>3094</v>
      </c>
      <c r="G89" s="0" t="s">
        <v>3296</v>
      </c>
    </row>
    <row customHeight="1" ht="11.25">
      <c r="A90" s="373" t="s">
        <v>16</v>
      </c>
      <c r="B90" s="0" t="s">
        <v>3261</v>
      </c>
      <c r="C90" s="0" t="s">
        <v>3262</v>
      </c>
      <c r="D90" s="0" t="s">
        <v>3297</v>
      </c>
      <c r="E90" s="0" t="s">
        <v>3298</v>
      </c>
      <c r="F90" s="0" t="s">
        <v>3094</v>
      </c>
      <c r="G90" s="0" t="s">
        <v>3299</v>
      </c>
    </row>
    <row customHeight="1" ht="11.25">
      <c r="A91" s="373" t="s">
        <v>16</v>
      </c>
      <c r="B91" s="0" t="s">
        <v>3261</v>
      </c>
      <c r="C91" s="0" t="s">
        <v>3262</v>
      </c>
      <c r="D91" s="0" t="s">
        <v>3300</v>
      </c>
      <c r="E91" s="0" t="s">
        <v>3301</v>
      </c>
      <c r="F91" s="0" t="s">
        <v>3094</v>
      </c>
      <c r="G91" s="0" t="s">
        <v>3302</v>
      </c>
    </row>
    <row customHeight="1" ht="11.25">
      <c r="A92" s="373" t="s">
        <v>16</v>
      </c>
      <c r="B92" s="0" t="s">
        <v>3261</v>
      </c>
      <c r="C92" s="0" t="s">
        <v>3262</v>
      </c>
      <c r="D92" s="0" t="s">
        <v>3303</v>
      </c>
      <c r="E92" s="0" t="s">
        <v>3304</v>
      </c>
      <c r="F92" s="0" t="s">
        <v>3094</v>
      </c>
      <c r="G92" s="0" t="s">
        <v>3305</v>
      </c>
    </row>
    <row customHeight="1" ht="11.25">
      <c r="A93" s="373" t="s">
        <v>16</v>
      </c>
      <c r="B93" s="0" t="s">
        <v>3261</v>
      </c>
      <c r="C93" s="0" t="s">
        <v>3262</v>
      </c>
      <c r="D93" s="0" t="s">
        <v>3306</v>
      </c>
      <c r="E93" s="0" t="s">
        <v>3307</v>
      </c>
      <c r="F93" s="0" t="s">
        <v>3094</v>
      </c>
      <c r="G93" s="0" t="s">
        <v>3308</v>
      </c>
    </row>
    <row customHeight="1" ht="11.25">
      <c r="A94" s="373" t="s">
        <v>16</v>
      </c>
      <c r="B94" s="0" t="s">
        <v>3261</v>
      </c>
      <c r="C94" s="0" t="s">
        <v>3262</v>
      </c>
      <c r="D94" s="0" t="s">
        <v>3309</v>
      </c>
      <c r="E94" s="0" t="s">
        <v>3310</v>
      </c>
      <c r="F94" s="0" t="s">
        <v>3094</v>
      </c>
      <c r="G94" s="0" t="s">
        <v>3311</v>
      </c>
    </row>
    <row customHeight="1" ht="11.25">
      <c r="A95" s="373" t="s">
        <v>16</v>
      </c>
      <c r="B95" s="0" t="s">
        <v>3261</v>
      </c>
      <c r="C95" s="0" t="s">
        <v>3262</v>
      </c>
      <c r="D95" s="0" t="s">
        <v>3312</v>
      </c>
      <c r="E95" s="0" t="s">
        <v>3313</v>
      </c>
      <c r="F95" s="0" t="s">
        <v>3094</v>
      </c>
      <c r="G95" s="0" t="s">
        <v>3314</v>
      </c>
    </row>
    <row customHeight="1" ht="11.25">
      <c r="A96" s="373" t="s">
        <v>16</v>
      </c>
      <c r="B96" s="0" t="s">
        <v>3261</v>
      </c>
      <c r="C96" s="0" t="s">
        <v>3262</v>
      </c>
      <c r="D96" s="0" t="s">
        <v>3315</v>
      </c>
      <c r="E96" s="0" t="s">
        <v>3316</v>
      </c>
      <c r="F96" s="0" t="s">
        <v>3094</v>
      </c>
      <c r="G96" s="0" t="s">
        <v>3317</v>
      </c>
    </row>
    <row customHeight="1" ht="11.25">
      <c r="A97" s="373" t="s">
        <v>16</v>
      </c>
      <c r="B97" s="0" t="s">
        <v>3261</v>
      </c>
      <c r="C97" s="0" t="s">
        <v>3262</v>
      </c>
      <c r="D97" s="0" t="s">
        <v>3318</v>
      </c>
      <c r="E97" s="0" t="s">
        <v>3319</v>
      </c>
      <c r="F97" s="0" t="s">
        <v>3094</v>
      </c>
      <c r="G97" s="0" t="s">
        <v>3320</v>
      </c>
    </row>
    <row customHeight="1" ht="11.25">
      <c r="A98" s="373" t="s">
        <v>16</v>
      </c>
      <c r="B98" s="0" t="s">
        <v>3261</v>
      </c>
      <c r="C98" s="0" t="s">
        <v>3262</v>
      </c>
      <c r="D98" s="0" t="s">
        <v>3321</v>
      </c>
      <c r="E98" s="0" t="s">
        <v>3322</v>
      </c>
      <c r="F98" s="0" t="s">
        <v>3094</v>
      </c>
      <c r="G98" s="0" t="s">
        <v>3323</v>
      </c>
    </row>
    <row customHeight="1" ht="11.25">
      <c r="A99" s="373" t="s">
        <v>16</v>
      </c>
      <c r="B99" s="0" t="s">
        <v>3261</v>
      </c>
      <c r="C99" s="0" t="s">
        <v>3262</v>
      </c>
      <c r="D99" s="0" t="s">
        <v>3324</v>
      </c>
      <c r="E99" s="0" t="s">
        <v>3325</v>
      </c>
      <c r="F99" s="0" t="s">
        <v>3094</v>
      </c>
      <c r="G99" s="0" t="s">
        <v>3326</v>
      </c>
    </row>
    <row customHeight="1" ht="11.25">
      <c r="A100" s="373" t="s">
        <v>16</v>
      </c>
      <c r="B100" s="0" t="s">
        <v>3327</v>
      </c>
      <c r="C100" s="0" t="s">
        <v>3328</v>
      </c>
      <c r="D100" s="0" t="s">
        <v>3329</v>
      </c>
      <c r="E100" s="0" t="s">
        <v>3330</v>
      </c>
      <c r="F100" s="0" t="s">
        <v>3094</v>
      </c>
      <c r="G100" s="0" t="s">
        <v>3331</v>
      </c>
    </row>
    <row customHeight="1" ht="11.25">
      <c r="A101" s="373" t="s">
        <v>16</v>
      </c>
      <c r="B101" s="0" t="s">
        <v>3327</v>
      </c>
      <c r="C101" s="0" t="s">
        <v>3328</v>
      </c>
      <c r="D101" s="0" t="s">
        <v>3332</v>
      </c>
      <c r="E101" s="0" t="s">
        <v>3333</v>
      </c>
      <c r="F101" s="0" t="s">
        <v>3094</v>
      </c>
      <c r="G101" s="0" t="s">
        <v>3334</v>
      </c>
    </row>
    <row customHeight="1" ht="11.25">
      <c r="A102" s="373" t="s">
        <v>16</v>
      </c>
      <c r="B102" s="0" t="s">
        <v>3327</v>
      </c>
      <c r="C102" s="0" t="s">
        <v>3328</v>
      </c>
      <c r="D102" s="0" t="s">
        <v>3335</v>
      </c>
      <c r="E102" s="0" t="s">
        <v>3336</v>
      </c>
      <c r="F102" s="0" t="s">
        <v>3094</v>
      </c>
      <c r="G102" s="0" t="s">
        <v>3337</v>
      </c>
    </row>
    <row customHeight="1" ht="11.25">
      <c r="A103" s="373" t="s">
        <v>16</v>
      </c>
      <c r="B103" s="0" t="s">
        <v>3327</v>
      </c>
      <c r="C103" s="0" t="s">
        <v>3328</v>
      </c>
      <c r="D103" s="0" t="s">
        <v>3338</v>
      </c>
      <c r="E103" s="0" t="s">
        <v>3339</v>
      </c>
      <c r="F103" s="0" t="s">
        <v>3094</v>
      </c>
      <c r="G103" s="0" t="s">
        <v>3340</v>
      </c>
    </row>
    <row customHeight="1" ht="11.25">
      <c r="A104" s="373" t="s">
        <v>16</v>
      </c>
      <c r="B104" s="0" t="s">
        <v>3327</v>
      </c>
      <c r="C104" s="0" t="s">
        <v>3328</v>
      </c>
      <c r="D104" s="0" t="s">
        <v>3341</v>
      </c>
      <c r="E104" s="0" t="s">
        <v>3342</v>
      </c>
      <c r="F104" s="0" t="s">
        <v>3094</v>
      </c>
      <c r="G104" s="0" t="s">
        <v>3343</v>
      </c>
    </row>
    <row customHeight="1" ht="11.25">
      <c r="A105" s="373" t="s">
        <v>16</v>
      </c>
      <c r="B105" s="0" t="s">
        <v>3327</v>
      </c>
      <c r="C105" s="0" t="s">
        <v>3328</v>
      </c>
      <c r="D105" s="0" t="s">
        <v>3344</v>
      </c>
      <c r="E105" s="0" t="s">
        <v>3345</v>
      </c>
      <c r="F105" s="0" t="s">
        <v>3094</v>
      </c>
      <c r="G105" s="0" t="s">
        <v>3346</v>
      </c>
    </row>
    <row customHeight="1" ht="11.25">
      <c r="A106" s="373" t="s">
        <v>16</v>
      </c>
      <c r="B106" s="0" t="s">
        <v>3327</v>
      </c>
      <c r="C106" s="0" t="s">
        <v>3328</v>
      </c>
      <c r="D106" s="0" t="s">
        <v>3347</v>
      </c>
      <c r="E106" s="0" t="s">
        <v>3348</v>
      </c>
      <c r="F106" s="0" t="s">
        <v>3094</v>
      </c>
      <c r="G106" s="0" t="s">
        <v>3349</v>
      </c>
    </row>
    <row customHeight="1" ht="11.25">
      <c r="A107" s="373" t="s">
        <v>16</v>
      </c>
      <c r="B107" s="0" t="s">
        <v>3327</v>
      </c>
      <c r="C107" s="0" t="s">
        <v>3328</v>
      </c>
      <c r="D107" s="0" t="s">
        <v>3350</v>
      </c>
      <c r="E107" s="0" t="s">
        <v>3351</v>
      </c>
      <c r="F107" s="0" t="s">
        <v>3094</v>
      </c>
      <c r="G107" s="0" t="s">
        <v>3352</v>
      </c>
    </row>
    <row customHeight="1" ht="11.25">
      <c r="A108" s="373" t="s">
        <v>16</v>
      </c>
      <c r="B108" s="0" t="s">
        <v>3327</v>
      </c>
      <c r="C108" s="0" t="s">
        <v>3328</v>
      </c>
      <c r="D108" s="0" t="s">
        <v>3353</v>
      </c>
      <c r="E108" s="0" t="s">
        <v>3354</v>
      </c>
      <c r="F108" s="0" t="s">
        <v>3094</v>
      </c>
      <c r="G108" s="0" t="s">
        <v>3355</v>
      </c>
    </row>
    <row customHeight="1" ht="11.25">
      <c r="A109" s="373" t="s">
        <v>16</v>
      </c>
      <c r="B109" s="0" t="s">
        <v>3327</v>
      </c>
      <c r="C109" s="0" t="s">
        <v>3328</v>
      </c>
      <c r="D109" s="0" t="s">
        <v>3356</v>
      </c>
      <c r="E109" s="0" t="s">
        <v>3357</v>
      </c>
      <c r="F109" s="0" t="s">
        <v>3094</v>
      </c>
      <c r="G109" s="0" t="s">
        <v>3358</v>
      </c>
    </row>
    <row customHeight="1" ht="11.25">
      <c r="A110" s="373" t="s">
        <v>16</v>
      </c>
      <c r="B110" s="0" t="s">
        <v>3327</v>
      </c>
      <c r="C110" s="0" t="s">
        <v>3328</v>
      </c>
      <c r="D110" s="0" t="s">
        <v>3359</v>
      </c>
      <c r="E110" s="0" t="s">
        <v>3360</v>
      </c>
      <c r="F110" s="0" t="s">
        <v>3094</v>
      </c>
      <c r="G110" s="0" t="s">
        <v>3361</v>
      </c>
    </row>
    <row customHeight="1" ht="11.25">
      <c r="A111" s="373" t="s">
        <v>16</v>
      </c>
      <c r="B111" s="0" t="s">
        <v>3327</v>
      </c>
      <c r="C111" s="0" t="s">
        <v>3328</v>
      </c>
      <c r="D111" s="0" t="s">
        <v>3327</v>
      </c>
      <c r="E111" s="0" t="s">
        <v>3328</v>
      </c>
      <c r="F111" s="0" t="s">
        <v>3091</v>
      </c>
      <c r="G111" s="0" t="s">
        <v>3362</v>
      </c>
    </row>
    <row customHeight="1" ht="11.25">
      <c r="A112" s="373" t="s">
        <v>16</v>
      </c>
      <c r="B112" s="0" t="s">
        <v>3327</v>
      </c>
      <c r="C112" s="0" t="s">
        <v>3328</v>
      </c>
      <c r="D112" s="0" t="s">
        <v>3363</v>
      </c>
      <c r="E112" s="0" t="s">
        <v>3364</v>
      </c>
      <c r="F112" s="0" t="s">
        <v>3094</v>
      </c>
      <c r="G112" s="0" t="s">
        <v>3365</v>
      </c>
    </row>
    <row customHeight="1" ht="11.25">
      <c r="A113" s="373" t="s">
        <v>16</v>
      </c>
      <c r="B113" s="0" t="s">
        <v>3327</v>
      </c>
      <c r="C113" s="0" t="s">
        <v>3328</v>
      </c>
      <c r="D113" s="0" t="s">
        <v>3366</v>
      </c>
      <c r="E113" s="0" t="s">
        <v>3367</v>
      </c>
      <c r="F113" s="0" t="s">
        <v>3094</v>
      </c>
      <c r="G113" s="0" t="s">
        <v>3368</v>
      </c>
    </row>
    <row customHeight="1" ht="11.25">
      <c r="A114" s="373" t="s">
        <v>16</v>
      </c>
      <c r="B114" s="0" t="s">
        <v>3327</v>
      </c>
      <c r="C114" s="0" t="s">
        <v>3328</v>
      </c>
      <c r="D114" s="0" t="s">
        <v>3369</v>
      </c>
      <c r="E114" s="0" t="s">
        <v>3370</v>
      </c>
      <c r="F114" s="0" t="s">
        <v>3094</v>
      </c>
      <c r="G114" s="0" t="s">
        <v>3371</v>
      </c>
    </row>
    <row customHeight="1" ht="11.25">
      <c r="A115" s="373" t="s">
        <v>16</v>
      </c>
      <c r="B115" s="0" t="s">
        <v>3372</v>
      </c>
      <c r="C115" s="0" t="s">
        <v>3373</v>
      </c>
      <c r="D115" s="0" t="s">
        <v>3374</v>
      </c>
      <c r="E115" s="0" t="s">
        <v>3375</v>
      </c>
      <c r="F115" s="0" t="s">
        <v>3097</v>
      </c>
      <c r="G115" s="0" t="s">
        <v>3376</v>
      </c>
    </row>
    <row customHeight="1" ht="11.25">
      <c r="A116" s="373" t="s">
        <v>16</v>
      </c>
      <c r="B116" s="0" t="s">
        <v>3372</v>
      </c>
      <c r="C116" s="0" t="s">
        <v>3373</v>
      </c>
      <c r="D116" s="0" t="s">
        <v>3350</v>
      </c>
      <c r="E116" s="0" t="s">
        <v>3377</v>
      </c>
      <c r="F116" s="0" t="s">
        <v>3094</v>
      </c>
      <c r="G116" s="0" t="s">
        <v>3378</v>
      </c>
    </row>
    <row customHeight="1" ht="11.25">
      <c r="A117" s="373" t="s">
        <v>16</v>
      </c>
      <c r="B117" s="0" t="s">
        <v>3372</v>
      </c>
      <c r="C117" s="0" t="s">
        <v>3373</v>
      </c>
      <c r="D117" s="0" t="s">
        <v>3379</v>
      </c>
      <c r="E117" s="0" t="s">
        <v>3380</v>
      </c>
      <c r="F117" s="0" t="s">
        <v>3094</v>
      </c>
      <c r="G117" s="0" t="s">
        <v>3381</v>
      </c>
    </row>
    <row customHeight="1" ht="11.25">
      <c r="A118" s="373" t="s">
        <v>16</v>
      </c>
      <c r="B118" s="0" t="s">
        <v>3372</v>
      </c>
      <c r="C118" s="0" t="s">
        <v>3373</v>
      </c>
      <c r="D118" s="0" t="s">
        <v>3382</v>
      </c>
      <c r="E118" s="0" t="s">
        <v>3383</v>
      </c>
      <c r="F118" s="0" t="s">
        <v>3094</v>
      </c>
      <c r="G118" s="0" t="s">
        <v>3384</v>
      </c>
    </row>
    <row customHeight="1" ht="11.25">
      <c r="A119" s="373" t="s">
        <v>16</v>
      </c>
      <c r="B119" s="0" t="s">
        <v>3372</v>
      </c>
      <c r="C119" s="0" t="s">
        <v>3373</v>
      </c>
      <c r="D119" s="0" t="s">
        <v>3385</v>
      </c>
      <c r="E119" s="0" t="s">
        <v>3386</v>
      </c>
      <c r="F119" s="0" t="s">
        <v>3094</v>
      </c>
      <c r="G119" s="0" t="s">
        <v>3387</v>
      </c>
    </row>
    <row customHeight="1" ht="11.25">
      <c r="A120" s="373" t="s">
        <v>16</v>
      </c>
      <c r="B120" s="0" t="s">
        <v>3372</v>
      </c>
      <c r="C120" s="0" t="s">
        <v>3373</v>
      </c>
      <c r="D120" s="0" t="s">
        <v>3388</v>
      </c>
      <c r="E120" s="0" t="s">
        <v>3389</v>
      </c>
      <c r="F120" s="0" t="s">
        <v>3121</v>
      </c>
      <c r="G120" s="0" t="s">
        <v>3390</v>
      </c>
    </row>
    <row customHeight="1" ht="11.25">
      <c r="A121" s="373" t="s">
        <v>16</v>
      </c>
      <c r="B121" s="0" t="s">
        <v>3372</v>
      </c>
      <c r="C121" s="0" t="s">
        <v>3373</v>
      </c>
      <c r="D121" s="0" t="s">
        <v>3391</v>
      </c>
      <c r="E121" s="0" t="s">
        <v>3392</v>
      </c>
      <c r="F121" s="0" t="s">
        <v>3094</v>
      </c>
      <c r="G121" s="0" t="s">
        <v>3393</v>
      </c>
    </row>
    <row customHeight="1" ht="11.25">
      <c r="A122" s="373" t="s">
        <v>16</v>
      </c>
      <c r="B122" s="0" t="s">
        <v>3372</v>
      </c>
      <c r="C122" s="0" t="s">
        <v>3373</v>
      </c>
      <c r="D122" s="0" t="s">
        <v>3394</v>
      </c>
      <c r="E122" s="0" t="s">
        <v>3395</v>
      </c>
      <c r="F122" s="0" t="s">
        <v>3094</v>
      </c>
      <c r="G122" s="0" t="s">
        <v>3396</v>
      </c>
    </row>
    <row customHeight="1" ht="11.25">
      <c r="A123" s="373" t="s">
        <v>16</v>
      </c>
      <c r="B123" s="0" t="s">
        <v>3372</v>
      </c>
      <c r="C123" s="0" t="s">
        <v>3373</v>
      </c>
      <c r="D123" s="0" t="s">
        <v>3372</v>
      </c>
      <c r="E123" s="0" t="s">
        <v>3373</v>
      </c>
      <c r="F123" s="0" t="s">
        <v>3091</v>
      </c>
      <c r="G123" s="0" t="s">
        <v>3397</v>
      </c>
    </row>
    <row customHeight="1" ht="11.25">
      <c r="A124" s="373" t="s">
        <v>16</v>
      </c>
      <c r="B124" s="0" t="s">
        <v>3372</v>
      </c>
      <c r="C124" s="0" t="s">
        <v>3373</v>
      </c>
      <c r="D124" s="0" t="s">
        <v>3398</v>
      </c>
      <c r="E124" s="0" t="s">
        <v>3399</v>
      </c>
      <c r="F124" s="0" t="s">
        <v>3094</v>
      </c>
      <c r="G124" s="0" t="s">
        <v>3400</v>
      </c>
    </row>
    <row customHeight="1" ht="11.25">
      <c r="A125" s="373" t="s">
        <v>16</v>
      </c>
      <c r="B125" s="0" t="s">
        <v>3372</v>
      </c>
      <c r="C125" s="0" t="s">
        <v>3373</v>
      </c>
      <c r="D125" s="0" t="s">
        <v>3401</v>
      </c>
      <c r="E125" s="0" t="s">
        <v>3402</v>
      </c>
      <c r="F125" s="0" t="s">
        <v>3094</v>
      </c>
      <c r="G125" s="0" t="s">
        <v>3403</v>
      </c>
    </row>
    <row customHeight="1" ht="11.25">
      <c r="A126" s="373" t="s">
        <v>16</v>
      </c>
      <c r="B126" s="0" t="s">
        <v>3372</v>
      </c>
      <c r="C126" s="0" t="s">
        <v>3373</v>
      </c>
      <c r="D126" s="0" t="s">
        <v>3404</v>
      </c>
      <c r="E126" s="0" t="s">
        <v>3405</v>
      </c>
      <c r="F126" s="0" t="s">
        <v>3094</v>
      </c>
      <c r="G126" s="0" t="s">
        <v>3406</v>
      </c>
    </row>
    <row customHeight="1" ht="11.25">
      <c r="A127" s="373" t="s">
        <v>16</v>
      </c>
      <c r="B127" s="0" t="s">
        <v>3372</v>
      </c>
      <c r="C127" s="0" t="s">
        <v>3373</v>
      </c>
      <c r="D127" s="0" t="s">
        <v>3407</v>
      </c>
      <c r="E127" s="0" t="s">
        <v>3408</v>
      </c>
      <c r="F127" s="0" t="s">
        <v>3110</v>
      </c>
      <c r="G127" s="0" t="s">
        <v>3409</v>
      </c>
    </row>
    <row customHeight="1" ht="11.25">
      <c r="A128" s="373" t="s">
        <v>16</v>
      </c>
      <c r="B128" s="0" t="s">
        <v>3372</v>
      </c>
      <c r="C128" s="0" t="s">
        <v>3373</v>
      </c>
      <c r="D128" s="0" t="s">
        <v>3410</v>
      </c>
      <c r="E128" s="0" t="s">
        <v>3411</v>
      </c>
      <c r="F128" s="0" t="s">
        <v>3110</v>
      </c>
      <c r="G128" s="0" t="s">
        <v>3412</v>
      </c>
    </row>
    <row customHeight="1" ht="11.25">
      <c r="A129" s="373" t="s">
        <v>16</v>
      </c>
      <c r="B129" s="0" t="s">
        <v>3372</v>
      </c>
      <c r="C129" s="0" t="s">
        <v>3373</v>
      </c>
      <c r="D129" s="0" t="s">
        <v>3413</v>
      </c>
      <c r="E129" s="0" t="s">
        <v>3414</v>
      </c>
      <c r="F129" s="0" t="s">
        <v>3094</v>
      </c>
      <c r="G129" s="0" t="s">
        <v>3415</v>
      </c>
    </row>
    <row customHeight="1" ht="11.25">
      <c r="A130" s="373" t="s">
        <v>16</v>
      </c>
      <c r="B130" s="0" t="s">
        <v>3372</v>
      </c>
      <c r="C130" s="0" t="s">
        <v>3373</v>
      </c>
      <c r="D130" s="0" t="s">
        <v>3416</v>
      </c>
      <c r="E130" s="0" t="s">
        <v>3417</v>
      </c>
      <c r="F130" s="0" t="s">
        <v>3094</v>
      </c>
      <c r="G130" s="0" t="s">
        <v>3418</v>
      </c>
    </row>
    <row customHeight="1" ht="11.25">
      <c r="A131" s="373" t="s">
        <v>16</v>
      </c>
      <c r="B131" s="0" t="s">
        <v>3419</v>
      </c>
      <c r="C131" s="0" t="s">
        <v>3420</v>
      </c>
      <c r="D131" s="0" t="s">
        <v>3419</v>
      </c>
      <c r="E131" s="0" t="s">
        <v>3420</v>
      </c>
      <c r="F131" s="0" t="s">
        <v>3128</v>
      </c>
      <c r="G131" s="0" t="s">
        <v>3421</v>
      </c>
    </row>
    <row customHeight="1" ht="11.25">
      <c r="A132" s="373" t="s">
        <v>16</v>
      </c>
      <c r="B132" s="0" t="s">
        <v>3422</v>
      </c>
      <c r="C132" s="0" t="s">
        <v>3423</v>
      </c>
      <c r="D132" s="0" t="s">
        <v>3424</v>
      </c>
      <c r="E132" s="0" t="s">
        <v>3425</v>
      </c>
      <c r="F132" s="0" t="s">
        <v>3094</v>
      </c>
      <c r="G132" s="0" t="s">
        <v>3426</v>
      </c>
    </row>
    <row customHeight="1" ht="11.25">
      <c r="A133" s="373" t="s">
        <v>16</v>
      </c>
      <c r="B133" s="0" t="s">
        <v>3422</v>
      </c>
      <c r="C133" s="0" t="s">
        <v>3423</v>
      </c>
      <c r="D133" s="0" t="s">
        <v>3427</v>
      </c>
      <c r="E133" s="0" t="s">
        <v>3428</v>
      </c>
      <c r="F133" s="0" t="s">
        <v>3094</v>
      </c>
      <c r="G133" s="0" t="s">
        <v>3429</v>
      </c>
    </row>
    <row customHeight="1" ht="11.25">
      <c r="A134" s="373" t="s">
        <v>16</v>
      </c>
      <c r="B134" s="0" t="s">
        <v>3422</v>
      </c>
      <c r="C134" s="0" t="s">
        <v>3423</v>
      </c>
      <c r="D134" s="0" t="s">
        <v>3430</v>
      </c>
      <c r="E134" s="0" t="s">
        <v>3431</v>
      </c>
      <c r="F134" s="0" t="s">
        <v>3094</v>
      </c>
      <c r="G134" s="0" t="s">
        <v>3432</v>
      </c>
    </row>
    <row customHeight="1" ht="11.25">
      <c r="A135" s="373" t="s">
        <v>16</v>
      </c>
      <c r="B135" s="0" t="s">
        <v>3422</v>
      </c>
      <c r="C135" s="0" t="s">
        <v>3423</v>
      </c>
      <c r="D135" s="0" t="s">
        <v>3433</v>
      </c>
      <c r="E135" s="0" t="s">
        <v>3434</v>
      </c>
      <c r="F135" s="0" t="s">
        <v>3094</v>
      </c>
      <c r="G135" s="0" t="s">
        <v>3435</v>
      </c>
    </row>
    <row customHeight="1" ht="11.25">
      <c r="A136" s="373" t="s">
        <v>16</v>
      </c>
      <c r="B136" s="0" t="s">
        <v>3422</v>
      </c>
      <c r="C136" s="0" t="s">
        <v>3423</v>
      </c>
      <c r="D136" s="0" t="s">
        <v>3436</v>
      </c>
      <c r="E136" s="0" t="s">
        <v>3437</v>
      </c>
      <c r="F136" s="0" t="s">
        <v>3094</v>
      </c>
      <c r="G136" s="0" t="s">
        <v>3438</v>
      </c>
    </row>
    <row customHeight="1" ht="11.25">
      <c r="A137" s="373" t="s">
        <v>16</v>
      </c>
      <c r="B137" s="0" t="s">
        <v>3422</v>
      </c>
      <c r="C137" s="0" t="s">
        <v>3423</v>
      </c>
      <c r="D137" s="0" t="s">
        <v>3439</v>
      </c>
      <c r="E137" s="0" t="s">
        <v>3440</v>
      </c>
      <c r="F137" s="0" t="s">
        <v>3094</v>
      </c>
      <c r="G137" s="0" t="s">
        <v>3441</v>
      </c>
    </row>
    <row customHeight="1" ht="11.25">
      <c r="A138" s="373" t="s">
        <v>16</v>
      </c>
      <c r="B138" s="0" t="s">
        <v>3422</v>
      </c>
      <c r="C138" s="0" t="s">
        <v>3423</v>
      </c>
      <c r="D138" s="0" t="s">
        <v>3422</v>
      </c>
      <c r="E138" s="0" t="s">
        <v>3423</v>
      </c>
      <c r="F138" s="0" t="s">
        <v>3091</v>
      </c>
      <c r="G138" s="0" t="s">
        <v>3442</v>
      </c>
    </row>
    <row customHeight="1" ht="11.25">
      <c r="A139" s="373" t="s">
        <v>16</v>
      </c>
      <c r="B139" s="0" t="s">
        <v>3422</v>
      </c>
      <c r="C139" s="0" t="s">
        <v>3423</v>
      </c>
      <c r="D139" s="0" t="s">
        <v>3443</v>
      </c>
      <c r="E139" s="0" t="s">
        <v>3444</v>
      </c>
      <c r="F139" s="0" t="s">
        <v>3110</v>
      </c>
      <c r="G139" s="0" t="s">
        <v>3445</v>
      </c>
    </row>
    <row customHeight="1" ht="11.25">
      <c r="A140" s="373" t="s">
        <v>16</v>
      </c>
      <c r="B140" s="0" t="s">
        <v>3422</v>
      </c>
      <c r="C140" s="0" t="s">
        <v>3423</v>
      </c>
      <c r="D140" s="0" t="s">
        <v>3446</v>
      </c>
      <c r="E140" s="0" t="s">
        <v>3447</v>
      </c>
      <c r="F140" s="0" t="s">
        <v>3094</v>
      </c>
      <c r="G140" s="0" t="s">
        <v>3448</v>
      </c>
    </row>
    <row customHeight="1" ht="11.25">
      <c r="A141" s="373" t="s">
        <v>16</v>
      </c>
      <c r="B141" s="0" t="s">
        <v>3449</v>
      </c>
      <c r="C141" s="0" t="s">
        <v>3450</v>
      </c>
      <c r="D141" s="0" t="s">
        <v>3451</v>
      </c>
      <c r="E141" s="0" t="s">
        <v>3452</v>
      </c>
      <c r="F141" s="0" t="s">
        <v>3094</v>
      </c>
      <c r="G141" s="0" t="s">
        <v>3453</v>
      </c>
    </row>
    <row customHeight="1" ht="11.25">
      <c r="A142" s="373" t="s">
        <v>16</v>
      </c>
      <c r="B142" s="0" t="s">
        <v>3449</v>
      </c>
      <c r="C142" s="0" t="s">
        <v>3450</v>
      </c>
      <c r="D142" s="0" t="s">
        <v>3454</v>
      </c>
      <c r="E142" s="0" t="s">
        <v>3455</v>
      </c>
      <c r="F142" s="0" t="s">
        <v>3097</v>
      </c>
      <c r="G142" s="0" t="s">
        <v>3456</v>
      </c>
    </row>
    <row customHeight="1" ht="11.25">
      <c r="A143" s="373" t="s">
        <v>16</v>
      </c>
      <c r="B143" s="0" t="s">
        <v>3449</v>
      </c>
      <c r="C143" s="0" t="s">
        <v>3450</v>
      </c>
      <c r="D143" s="0" t="s">
        <v>3457</v>
      </c>
      <c r="E143" s="0" t="s">
        <v>3458</v>
      </c>
      <c r="F143" s="0" t="s">
        <v>3121</v>
      </c>
      <c r="G143" s="0" t="s">
        <v>3459</v>
      </c>
    </row>
    <row customHeight="1" ht="11.25">
      <c r="A144" s="373" t="s">
        <v>16</v>
      </c>
      <c r="B144" s="0" t="s">
        <v>3449</v>
      </c>
      <c r="C144" s="0" t="s">
        <v>3450</v>
      </c>
      <c r="D144" s="0" t="s">
        <v>3460</v>
      </c>
      <c r="E144" s="0" t="s">
        <v>3461</v>
      </c>
      <c r="F144" s="0" t="s">
        <v>3110</v>
      </c>
      <c r="G144" s="0" t="s">
        <v>3462</v>
      </c>
    </row>
    <row customHeight="1" ht="11.25">
      <c r="A145" s="373" t="s">
        <v>16</v>
      </c>
      <c r="B145" s="0" t="s">
        <v>3449</v>
      </c>
      <c r="C145" s="0" t="s">
        <v>3450</v>
      </c>
      <c r="D145" s="0" t="s">
        <v>3463</v>
      </c>
      <c r="E145" s="0" t="s">
        <v>3464</v>
      </c>
      <c r="F145" s="0" t="s">
        <v>3110</v>
      </c>
      <c r="G145" s="0" t="s">
        <v>3465</v>
      </c>
    </row>
    <row customHeight="1" ht="11.25">
      <c r="A146" s="373" t="s">
        <v>16</v>
      </c>
      <c r="B146" s="0" t="s">
        <v>3449</v>
      </c>
      <c r="C146" s="0" t="s">
        <v>3450</v>
      </c>
      <c r="D146" s="0" t="s">
        <v>3466</v>
      </c>
      <c r="E146" s="0" t="s">
        <v>3467</v>
      </c>
      <c r="F146" s="0" t="s">
        <v>3110</v>
      </c>
      <c r="G146" s="0" t="s">
        <v>3468</v>
      </c>
    </row>
    <row customHeight="1" ht="11.25">
      <c r="A147" s="373" t="s">
        <v>16</v>
      </c>
      <c r="B147" s="0" t="s">
        <v>3449</v>
      </c>
      <c r="C147" s="0" t="s">
        <v>3450</v>
      </c>
      <c r="D147" s="0" t="s">
        <v>3449</v>
      </c>
      <c r="E147" s="0" t="s">
        <v>3450</v>
      </c>
      <c r="F147" s="0" t="s">
        <v>3091</v>
      </c>
      <c r="G147" s="0" t="s">
        <v>3469</v>
      </c>
    </row>
    <row customHeight="1" ht="11.25">
      <c r="A148" s="373" t="s">
        <v>16</v>
      </c>
      <c r="B148" s="0" t="s">
        <v>3470</v>
      </c>
      <c r="C148" s="0" t="s">
        <v>3471</v>
      </c>
      <c r="D148" s="0" t="s">
        <v>3472</v>
      </c>
      <c r="E148" s="0" t="s">
        <v>3473</v>
      </c>
      <c r="F148" s="0" t="s">
        <v>3094</v>
      </c>
      <c r="G148" s="0" t="s">
        <v>3474</v>
      </c>
    </row>
    <row customHeight="1" ht="11.25">
      <c r="A149" s="373" t="s">
        <v>16</v>
      </c>
      <c r="B149" s="0" t="s">
        <v>3470</v>
      </c>
      <c r="C149" s="0" t="s">
        <v>3471</v>
      </c>
      <c r="D149" s="0" t="s">
        <v>3475</v>
      </c>
      <c r="E149" s="0" t="s">
        <v>3476</v>
      </c>
      <c r="F149" s="0" t="s">
        <v>3094</v>
      </c>
      <c r="G149" s="0" t="s">
        <v>3477</v>
      </c>
    </row>
    <row customHeight="1" ht="11.25">
      <c r="A150" s="373" t="s">
        <v>16</v>
      </c>
      <c r="B150" s="0" t="s">
        <v>3470</v>
      </c>
      <c r="C150" s="0" t="s">
        <v>3471</v>
      </c>
      <c r="D150" s="0" t="s">
        <v>3478</v>
      </c>
      <c r="E150" s="0" t="s">
        <v>3479</v>
      </c>
      <c r="F150" s="0" t="s">
        <v>3094</v>
      </c>
      <c r="G150" s="0" t="s">
        <v>3480</v>
      </c>
    </row>
    <row customHeight="1" ht="11.25">
      <c r="A151" s="373" t="s">
        <v>16</v>
      </c>
      <c r="B151" s="0" t="s">
        <v>3470</v>
      </c>
      <c r="C151" s="0" t="s">
        <v>3471</v>
      </c>
      <c r="D151" s="0" t="s">
        <v>3481</v>
      </c>
      <c r="E151" s="0" t="s">
        <v>3482</v>
      </c>
      <c r="F151" s="0" t="s">
        <v>3094</v>
      </c>
      <c r="G151" s="0" t="s">
        <v>3483</v>
      </c>
    </row>
    <row customHeight="1" ht="11.25">
      <c r="A152" s="373" t="s">
        <v>16</v>
      </c>
      <c r="B152" s="0" t="s">
        <v>3470</v>
      </c>
      <c r="C152" s="0" t="s">
        <v>3471</v>
      </c>
      <c r="D152" s="0" t="s">
        <v>3484</v>
      </c>
      <c r="E152" s="0" t="s">
        <v>3485</v>
      </c>
      <c r="F152" s="0" t="s">
        <v>3094</v>
      </c>
      <c r="G152" s="0" t="s">
        <v>3486</v>
      </c>
    </row>
    <row customHeight="1" ht="11.25">
      <c r="A153" s="373" t="s">
        <v>16</v>
      </c>
      <c r="B153" s="0" t="s">
        <v>3470</v>
      </c>
      <c r="C153" s="0" t="s">
        <v>3471</v>
      </c>
      <c r="D153" s="0" t="s">
        <v>3487</v>
      </c>
      <c r="E153" s="0" t="s">
        <v>3488</v>
      </c>
      <c r="F153" s="0" t="s">
        <v>3094</v>
      </c>
      <c r="G153" s="0" t="s">
        <v>3489</v>
      </c>
    </row>
    <row customHeight="1" ht="11.25">
      <c r="A154" s="373" t="s">
        <v>16</v>
      </c>
      <c r="B154" s="0" t="s">
        <v>3470</v>
      </c>
      <c r="C154" s="0" t="s">
        <v>3471</v>
      </c>
      <c r="D154" s="0" t="s">
        <v>3490</v>
      </c>
      <c r="E154" s="0" t="s">
        <v>3491</v>
      </c>
      <c r="F154" s="0" t="s">
        <v>3094</v>
      </c>
      <c r="G154" s="0" t="s">
        <v>3492</v>
      </c>
    </row>
    <row customHeight="1" ht="11.25">
      <c r="A155" s="373" t="s">
        <v>16</v>
      </c>
      <c r="B155" s="0" t="s">
        <v>3470</v>
      </c>
      <c r="C155" s="0" t="s">
        <v>3471</v>
      </c>
      <c r="D155" s="0" t="s">
        <v>3493</v>
      </c>
      <c r="E155" s="0" t="s">
        <v>3494</v>
      </c>
      <c r="F155" s="0" t="s">
        <v>3110</v>
      </c>
      <c r="G155" s="0" t="s">
        <v>3495</v>
      </c>
    </row>
    <row customHeight="1" ht="11.25">
      <c r="A156" s="373" t="s">
        <v>16</v>
      </c>
      <c r="B156" s="0" t="s">
        <v>3470</v>
      </c>
      <c r="C156" s="0" t="s">
        <v>3471</v>
      </c>
      <c r="D156" s="0" t="s">
        <v>3470</v>
      </c>
      <c r="E156" s="0" t="s">
        <v>3471</v>
      </c>
      <c r="F156" s="0" t="s">
        <v>3091</v>
      </c>
      <c r="G156" s="0" t="s">
        <v>3496</v>
      </c>
    </row>
    <row customHeight="1" ht="11.25">
      <c r="A157" s="373" t="s">
        <v>16</v>
      </c>
      <c r="B157" s="0" t="s">
        <v>3470</v>
      </c>
      <c r="C157" s="0" t="s">
        <v>3471</v>
      </c>
      <c r="D157" s="0" t="s">
        <v>3497</v>
      </c>
      <c r="E157" s="0" t="s">
        <v>3498</v>
      </c>
      <c r="F157" s="0" t="s">
        <v>3094</v>
      </c>
      <c r="G157" s="0" t="s">
        <v>3499</v>
      </c>
    </row>
    <row customHeight="1" ht="11.25">
      <c r="A158" s="373" t="s">
        <v>16</v>
      </c>
      <c r="B158" s="0" t="s">
        <v>3470</v>
      </c>
      <c r="C158" s="0" t="s">
        <v>3471</v>
      </c>
      <c r="D158" s="0" t="s">
        <v>3500</v>
      </c>
      <c r="E158" s="0" t="s">
        <v>3501</v>
      </c>
      <c r="F158" s="0" t="s">
        <v>3094</v>
      </c>
      <c r="G158" s="0" t="s">
        <v>3502</v>
      </c>
    </row>
    <row customHeight="1" ht="11.25">
      <c r="A159" s="373" t="s">
        <v>16</v>
      </c>
      <c r="B159" s="0" t="s">
        <v>3470</v>
      </c>
      <c r="C159" s="0" t="s">
        <v>3471</v>
      </c>
      <c r="D159" s="0" t="s">
        <v>3503</v>
      </c>
      <c r="E159" s="0" t="s">
        <v>3504</v>
      </c>
      <c r="F159" s="0" t="s">
        <v>3094</v>
      </c>
      <c r="G159" s="0" t="s">
        <v>3505</v>
      </c>
    </row>
    <row customHeight="1" ht="11.25">
      <c r="A160" s="373" t="s">
        <v>16</v>
      </c>
      <c r="B160" s="0" t="s">
        <v>3506</v>
      </c>
      <c r="C160" s="0" t="s">
        <v>3507</v>
      </c>
      <c r="D160" s="0" t="s">
        <v>3508</v>
      </c>
      <c r="E160" s="0" t="s">
        <v>3509</v>
      </c>
      <c r="F160" s="0" t="s">
        <v>3094</v>
      </c>
      <c r="G160" s="0" t="s">
        <v>3510</v>
      </c>
    </row>
    <row customHeight="1" ht="11.25">
      <c r="A161" s="373" t="s">
        <v>16</v>
      </c>
      <c r="B161" s="0" t="s">
        <v>3506</v>
      </c>
      <c r="C161" s="0" t="s">
        <v>3507</v>
      </c>
      <c r="D161" s="0" t="s">
        <v>3511</v>
      </c>
      <c r="E161" s="0" t="s">
        <v>3512</v>
      </c>
      <c r="F161" s="0" t="s">
        <v>3121</v>
      </c>
      <c r="G161" s="0" t="s">
        <v>3513</v>
      </c>
    </row>
    <row customHeight="1" ht="11.25">
      <c r="A162" s="373" t="s">
        <v>16</v>
      </c>
      <c r="B162" s="0" t="s">
        <v>3506</v>
      </c>
      <c r="C162" s="0" t="s">
        <v>3507</v>
      </c>
      <c r="D162" s="0" t="s">
        <v>3514</v>
      </c>
      <c r="E162" s="0" t="s">
        <v>3515</v>
      </c>
      <c r="F162" s="0" t="s">
        <v>3094</v>
      </c>
      <c r="G162" s="0" t="s">
        <v>3516</v>
      </c>
    </row>
    <row customHeight="1" ht="11.25">
      <c r="A163" s="373" t="s">
        <v>16</v>
      </c>
      <c r="B163" s="0" t="s">
        <v>3506</v>
      </c>
      <c r="C163" s="0" t="s">
        <v>3507</v>
      </c>
      <c r="D163" s="0" t="s">
        <v>3506</v>
      </c>
      <c r="E163" s="0" t="s">
        <v>3507</v>
      </c>
      <c r="F163" s="0" t="s">
        <v>3091</v>
      </c>
      <c r="G163" s="0" t="s">
        <v>3517</v>
      </c>
    </row>
    <row customHeight="1" ht="11.25">
      <c r="A164" s="373" t="s">
        <v>16</v>
      </c>
      <c r="B164" s="0" t="s">
        <v>3506</v>
      </c>
      <c r="C164" s="0" t="s">
        <v>3507</v>
      </c>
      <c r="D164" s="0" t="s">
        <v>3518</v>
      </c>
      <c r="E164" s="0" t="s">
        <v>3519</v>
      </c>
      <c r="F164" s="0" t="s">
        <v>3094</v>
      </c>
      <c r="G164" s="0" t="s">
        <v>3520</v>
      </c>
    </row>
    <row customHeight="1" ht="11.25">
      <c r="A165" s="373" t="s">
        <v>16</v>
      </c>
      <c r="B165" s="0" t="s">
        <v>3506</v>
      </c>
      <c r="C165" s="0" t="s">
        <v>3507</v>
      </c>
      <c r="D165" s="0" t="s">
        <v>3521</v>
      </c>
      <c r="E165" s="0" t="s">
        <v>3522</v>
      </c>
      <c r="F165" s="0" t="s">
        <v>3094</v>
      </c>
      <c r="G165" s="0" t="s">
        <v>3523</v>
      </c>
    </row>
    <row customHeight="1" ht="11.25">
      <c r="A166" s="373" t="s">
        <v>16</v>
      </c>
      <c r="B166" s="0" t="s">
        <v>3506</v>
      </c>
      <c r="C166" s="0" t="s">
        <v>3507</v>
      </c>
      <c r="D166" s="0" t="s">
        <v>3524</v>
      </c>
      <c r="E166" s="0" t="s">
        <v>3525</v>
      </c>
      <c r="F166" s="0" t="s">
        <v>3094</v>
      </c>
      <c r="G166" s="0" t="s">
        <v>3526</v>
      </c>
    </row>
    <row customHeight="1" ht="11.25">
      <c r="A167" s="373" t="s">
        <v>16</v>
      </c>
      <c r="B167" s="0" t="s">
        <v>3527</v>
      </c>
      <c r="C167" s="0" t="s">
        <v>3528</v>
      </c>
      <c r="D167" s="0" t="s">
        <v>3529</v>
      </c>
      <c r="E167" s="0" t="s">
        <v>3530</v>
      </c>
      <c r="F167" s="0" t="s">
        <v>3094</v>
      </c>
      <c r="G167" s="0" t="s">
        <v>3531</v>
      </c>
    </row>
    <row customHeight="1" ht="11.25">
      <c r="A168" s="373" t="s">
        <v>16</v>
      </c>
      <c r="B168" s="0" t="s">
        <v>3527</v>
      </c>
      <c r="C168" s="0" t="s">
        <v>3528</v>
      </c>
      <c r="D168" s="0" t="s">
        <v>3532</v>
      </c>
      <c r="E168" s="0" t="s">
        <v>3533</v>
      </c>
      <c r="F168" s="0" t="s">
        <v>3094</v>
      </c>
      <c r="G168" s="0" t="s">
        <v>3534</v>
      </c>
    </row>
    <row customHeight="1" ht="11.25">
      <c r="A169" s="373" t="s">
        <v>16</v>
      </c>
      <c r="B169" s="0" t="s">
        <v>3527</v>
      </c>
      <c r="C169" s="0" t="s">
        <v>3528</v>
      </c>
      <c r="D169" s="0" t="s">
        <v>3535</v>
      </c>
      <c r="E169" s="0" t="s">
        <v>3536</v>
      </c>
      <c r="F169" s="0" t="s">
        <v>3094</v>
      </c>
      <c r="G169" s="0" t="s">
        <v>3537</v>
      </c>
    </row>
    <row customHeight="1" ht="11.25">
      <c r="A170" s="373" t="s">
        <v>16</v>
      </c>
      <c r="B170" s="0" t="s">
        <v>3527</v>
      </c>
      <c r="C170" s="0" t="s">
        <v>3528</v>
      </c>
      <c r="D170" s="0" t="s">
        <v>3538</v>
      </c>
      <c r="E170" s="0" t="s">
        <v>3539</v>
      </c>
      <c r="F170" s="0" t="s">
        <v>3094</v>
      </c>
      <c r="G170" s="0" t="s">
        <v>3540</v>
      </c>
    </row>
    <row customHeight="1" ht="11.25">
      <c r="A171" s="373" t="s">
        <v>16</v>
      </c>
      <c r="B171" s="0" t="s">
        <v>3527</v>
      </c>
      <c r="C171" s="0" t="s">
        <v>3528</v>
      </c>
      <c r="D171" s="0" t="s">
        <v>3541</v>
      </c>
      <c r="E171" s="0" t="s">
        <v>3542</v>
      </c>
      <c r="F171" s="0" t="s">
        <v>3094</v>
      </c>
      <c r="G171" s="0" t="s">
        <v>3543</v>
      </c>
    </row>
    <row customHeight="1" ht="11.25">
      <c r="A172" s="373" t="s">
        <v>16</v>
      </c>
      <c r="B172" s="0" t="s">
        <v>3527</v>
      </c>
      <c r="C172" s="0" t="s">
        <v>3528</v>
      </c>
      <c r="D172" s="0" t="s">
        <v>3544</v>
      </c>
      <c r="E172" s="0" t="s">
        <v>3545</v>
      </c>
      <c r="F172" s="0" t="s">
        <v>3094</v>
      </c>
      <c r="G172" s="0" t="s">
        <v>3546</v>
      </c>
    </row>
    <row customHeight="1" ht="11.25">
      <c r="A173" s="373" t="s">
        <v>16</v>
      </c>
      <c r="B173" s="0" t="s">
        <v>3527</v>
      </c>
      <c r="C173" s="0" t="s">
        <v>3528</v>
      </c>
      <c r="D173" s="0" t="s">
        <v>3547</v>
      </c>
      <c r="E173" s="0" t="s">
        <v>3548</v>
      </c>
      <c r="F173" s="0" t="s">
        <v>3094</v>
      </c>
      <c r="G173" s="0" t="s">
        <v>3549</v>
      </c>
    </row>
    <row customHeight="1" ht="11.25">
      <c r="A174" s="373" t="s">
        <v>16</v>
      </c>
      <c r="B174" s="0" t="s">
        <v>3527</v>
      </c>
      <c r="C174" s="0" t="s">
        <v>3528</v>
      </c>
      <c r="D174" s="0" t="s">
        <v>3550</v>
      </c>
      <c r="E174" s="0" t="s">
        <v>3551</v>
      </c>
      <c r="F174" s="0" t="s">
        <v>3094</v>
      </c>
      <c r="G174" s="0" t="s">
        <v>3552</v>
      </c>
    </row>
    <row customHeight="1" ht="11.25">
      <c r="A175" s="373" t="s">
        <v>16</v>
      </c>
      <c r="B175" s="0" t="s">
        <v>3527</v>
      </c>
      <c r="C175" s="0" t="s">
        <v>3528</v>
      </c>
      <c r="D175" s="0" t="s">
        <v>3553</v>
      </c>
      <c r="E175" s="0" t="s">
        <v>3554</v>
      </c>
      <c r="F175" s="0" t="s">
        <v>3094</v>
      </c>
      <c r="G175" s="0" t="s">
        <v>3555</v>
      </c>
    </row>
    <row customHeight="1" ht="11.25">
      <c r="A176" s="373" t="s">
        <v>16</v>
      </c>
      <c r="B176" s="0" t="s">
        <v>3527</v>
      </c>
      <c r="C176" s="0" t="s">
        <v>3528</v>
      </c>
      <c r="D176" s="0" t="s">
        <v>3556</v>
      </c>
      <c r="E176" s="0" t="s">
        <v>3557</v>
      </c>
      <c r="F176" s="0" t="s">
        <v>3094</v>
      </c>
      <c r="G176" s="0" t="s">
        <v>3558</v>
      </c>
    </row>
    <row customHeight="1" ht="11.25">
      <c r="A177" s="373" t="s">
        <v>16</v>
      </c>
      <c r="B177" s="0" t="s">
        <v>3527</v>
      </c>
      <c r="C177" s="0" t="s">
        <v>3528</v>
      </c>
      <c r="D177" s="0" t="s">
        <v>3559</v>
      </c>
      <c r="E177" s="0" t="s">
        <v>3560</v>
      </c>
      <c r="F177" s="0" t="s">
        <v>3094</v>
      </c>
      <c r="G177" s="0" t="s">
        <v>3561</v>
      </c>
    </row>
    <row customHeight="1" ht="11.25">
      <c r="A178" s="373" t="s">
        <v>16</v>
      </c>
      <c r="B178" s="0" t="s">
        <v>3527</v>
      </c>
      <c r="C178" s="0" t="s">
        <v>3528</v>
      </c>
      <c r="D178" s="0" t="s">
        <v>3562</v>
      </c>
      <c r="E178" s="0" t="s">
        <v>3563</v>
      </c>
      <c r="F178" s="0" t="s">
        <v>3094</v>
      </c>
      <c r="G178" s="0" t="s">
        <v>3564</v>
      </c>
    </row>
    <row customHeight="1" ht="11.25">
      <c r="A179" s="373" t="s">
        <v>16</v>
      </c>
      <c r="B179" s="0" t="s">
        <v>3527</v>
      </c>
      <c r="C179" s="0" t="s">
        <v>3528</v>
      </c>
      <c r="D179" s="0" t="s">
        <v>3565</v>
      </c>
      <c r="E179" s="0" t="s">
        <v>3566</v>
      </c>
      <c r="F179" s="0" t="s">
        <v>3094</v>
      </c>
      <c r="G179" s="0" t="s">
        <v>3567</v>
      </c>
    </row>
    <row customHeight="1" ht="11.25">
      <c r="A180" s="373" t="s">
        <v>16</v>
      </c>
      <c r="B180" s="0" t="s">
        <v>3527</v>
      </c>
      <c r="C180" s="0" t="s">
        <v>3528</v>
      </c>
      <c r="D180" s="0" t="s">
        <v>3568</v>
      </c>
      <c r="E180" s="0" t="s">
        <v>3569</v>
      </c>
      <c r="F180" s="0" t="s">
        <v>3094</v>
      </c>
      <c r="G180" s="0" t="s">
        <v>3570</v>
      </c>
    </row>
    <row customHeight="1" ht="11.25">
      <c r="A181" s="373" t="s">
        <v>16</v>
      </c>
      <c r="B181" s="0" t="s">
        <v>3527</v>
      </c>
      <c r="C181" s="0" t="s">
        <v>3528</v>
      </c>
      <c r="D181" s="0" t="s">
        <v>3571</v>
      </c>
      <c r="E181" s="0" t="s">
        <v>3572</v>
      </c>
      <c r="F181" s="0" t="s">
        <v>3094</v>
      </c>
      <c r="G181" s="0" t="s">
        <v>3573</v>
      </c>
    </row>
    <row customHeight="1" ht="11.25">
      <c r="A182" s="373" t="s">
        <v>16</v>
      </c>
      <c r="B182" s="0" t="s">
        <v>3527</v>
      </c>
      <c r="C182" s="0" t="s">
        <v>3528</v>
      </c>
      <c r="D182" s="0" t="s">
        <v>3574</v>
      </c>
      <c r="E182" s="0" t="s">
        <v>3575</v>
      </c>
      <c r="F182" s="0" t="s">
        <v>3094</v>
      </c>
      <c r="G182" s="0" t="s">
        <v>3576</v>
      </c>
    </row>
    <row customHeight="1" ht="11.25">
      <c r="A183" s="373" t="s">
        <v>16</v>
      </c>
      <c r="B183" s="0" t="s">
        <v>3527</v>
      </c>
      <c r="C183" s="0" t="s">
        <v>3528</v>
      </c>
      <c r="D183" s="0" t="s">
        <v>3527</v>
      </c>
      <c r="E183" s="0" t="s">
        <v>3528</v>
      </c>
      <c r="F183" s="0" t="s">
        <v>3091</v>
      </c>
      <c r="G183" s="0" t="s">
        <v>3577</v>
      </c>
    </row>
    <row customHeight="1" ht="11.25">
      <c r="A184" s="373" t="s">
        <v>16</v>
      </c>
      <c r="B184" s="0" t="s">
        <v>3527</v>
      </c>
      <c r="C184" s="0" t="s">
        <v>3528</v>
      </c>
      <c r="D184" s="0" t="s">
        <v>3578</v>
      </c>
      <c r="E184" s="0" t="s">
        <v>3579</v>
      </c>
      <c r="F184" s="0" t="s">
        <v>3094</v>
      </c>
      <c r="G184" s="0" t="s">
        <v>3580</v>
      </c>
    </row>
    <row customHeight="1" ht="11.25">
      <c r="A185" s="373" t="s">
        <v>16</v>
      </c>
      <c r="B185" s="0" t="s">
        <v>3527</v>
      </c>
      <c r="C185" s="0" t="s">
        <v>3528</v>
      </c>
      <c r="D185" s="0" t="s">
        <v>3581</v>
      </c>
      <c r="E185" s="0" t="s">
        <v>3582</v>
      </c>
      <c r="F185" s="0" t="s">
        <v>3094</v>
      </c>
      <c r="G185" s="0" t="s">
        <v>3583</v>
      </c>
    </row>
    <row customHeight="1" ht="11.25">
      <c r="A186" s="373" t="s">
        <v>16</v>
      </c>
      <c r="B186" s="0" t="s">
        <v>3584</v>
      </c>
      <c r="C186" s="0" t="s">
        <v>3585</v>
      </c>
      <c r="D186" s="0" t="s">
        <v>3586</v>
      </c>
      <c r="E186" s="0" t="s">
        <v>3587</v>
      </c>
      <c r="F186" s="0" t="s">
        <v>3094</v>
      </c>
      <c r="G186" s="0" t="s">
        <v>3588</v>
      </c>
    </row>
    <row customHeight="1" ht="11.25">
      <c r="A187" s="373" t="s">
        <v>16</v>
      </c>
      <c r="B187" s="0" t="s">
        <v>3584</v>
      </c>
      <c r="C187" s="0" t="s">
        <v>3585</v>
      </c>
      <c r="D187" s="0" t="s">
        <v>3589</v>
      </c>
      <c r="E187" s="0" t="s">
        <v>3590</v>
      </c>
      <c r="F187" s="0" t="s">
        <v>3094</v>
      </c>
      <c r="G187" s="0" t="s">
        <v>3591</v>
      </c>
    </row>
    <row customHeight="1" ht="11.25">
      <c r="A188" s="373" t="s">
        <v>16</v>
      </c>
      <c r="B188" s="0" t="s">
        <v>3584</v>
      </c>
      <c r="C188" s="0" t="s">
        <v>3585</v>
      </c>
      <c r="D188" s="0" t="s">
        <v>3592</v>
      </c>
      <c r="E188" s="0" t="s">
        <v>3593</v>
      </c>
      <c r="F188" s="0" t="s">
        <v>3094</v>
      </c>
      <c r="G188" s="0" t="s">
        <v>3594</v>
      </c>
    </row>
    <row customHeight="1" ht="11.25">
      <c r="A189" s="373" t="s">
        <v>16</v>
      </c>
      <c r="B189" s="0" t="s">
        <v>3584</v>
      </c>
      <c r="C189" s="0" t="s">
        <v>3585</v>
      </c>
      <c r="D189" s="0" t="s">
        <v>3595</v>
      </c>
      <c r="E189" s="0" t="s">
        <v>3596</v>
      </c>
      <c r="F189" s="0" t="s">
        <v>3094</v>
      </c>
      <c r="G189" s="0" t="s">
        <v>3597</v>
      </c>
    </row>
    <row customHeight="1" ht="11.25">
      <c r="A190" s="373" t="s">
        <v>16</v>
      </c>
      <c r="B190" s="0" t="s">
        <v>3584</v>
      </c>
      <c r="C190" s="0" t="s">
        <v>3585</v>
      </c>
      <c r="D190" s="0" t="s">
        <v>3598</v>
      </c>
      <c r="E190" s="0" t="s">
        <v>3599</v>
      </c>
      <c r="F190" s="0" t="s">
        <v>3094</v>
      </c>
      <c r="G190" s="0" t="s">
        <v>3600</v>
      </c>
    </row>
    <row customHeight="1" ht="11.25">
      <c r="A191" s="373" t="s">
        <v>16</v>
      </c>
      <c r="B191" s="0" t="s">
        <v>3584</v>
      </c>
      <c r="C191" s="0" t="s">
        <v>3585</v>
      </c>
      <c r="D191" s="0" t="s">
        <v>3601</v>
      </c>
      <c r="E191" s="0" t="s">
        <v>3602</v>
      </c>
      <c r="F191" s="0" t="s">
        <v>3094</v>
      </c>
      <c r="G191" s="0" t="s">
        <v>3603</v>
      </c>
    </row>
    <row customHeight="1" ht="11.25">
      <c r="A192" s="373" t="s">
        <v>16</v>
      </c>
      <c r="B192" s="0" t="s">
        <v>3584</v>
      </c>
      <c r="C192" s="0" t="s">
        <v>3585</v>
      </c>
      <c r="D192" s="0" t="s">
        <v>3604</v>
      </c>
      <c r="E192" s="0" t="s">
        <v>3605</v>
      </c>
      <c r="F192" s="0" t="s">
        <v>3094</v>
      </c>
      <c r="G192" s="0" t="s">
        <v>3606</v>
      </c>
    </row>
    <row customHeight="1" ht="11.25">
      <c r="A193" s="373" t="s">
        <v>16</v>
      </c>
      <c r="B193" s="0" t="s">
        <v>3584</v>
      </c>
      <c r="C193" s="0" t="s">
        <v>3585</v>
      </c>
      <c r="D193" s="0" t="s">
        <v>3607</v>
      </c>
      <c r="E193" s="0" t="s">
        <v>3608</v>
      </c>
      <c r="F193" s="0" t="s">
        <v>3094</v>
      </c>
      <c r="G193" s="0" t="s">
        <v>3609</v>
      </c>
    </row>
    <row customHeight="1" ht="11.25">
      <c r="A194" s="373" t="s">
        <v>16</v>
      </c>
      <c r="B194" s="0" t="s">
        <v>3584</v>
      </c>
      <c r="C194" s="0" t="s">
        <v>3585</v>
      </c>
      <c r="D194" s="0" t="s">
        <v>3610</v>
      </c>
      <c r="E194" s="0" t="s">
        <v>3611</v>
      </c>
      <c r="F194" s="0" t="s">
        <v>3094</v>
      </c>
      <c r="G194" s="0" t="s">
        <v>3612</v>
      </c>
    </row>
    <row customHeight="1" ht="11.25">
      <c r="A195" s="373" t="s">
        <v>16</v>
      </c>
      <c r="B195" s="0" t="s">
        <v>3584</v>
      </c>
      <c r="C195" s="0" t="s">
        <v>3585</v>
      </c>
      <c r="D195" s="0" t="s">
        <v>3613</v>
      </c>
      <c r="E195" s="0" t="s">
        <v>3614</v>
      </c>
      <c r="F195" s="0" t="s">
        <v>3094</v>
      </c>
      <c r="G195" s="0" t="s">
        <v>3615</v>
      </c>
    </row>
    <row customHeight="1" ht="11.25">
      <c r="A196" s="373" t="s">
        <v>16</v>
      </c>
      <c r="B196" s="0" t="s">
        <v>3584</v>
      </c>
      <c r="C196" s="0" t="s">
        <v>3585</v>
      </c>
      <c r="D196" s="0" t="s">
        <v>3616</v>
      </c>
      <c r="E196" s="0" t="s">
        <v>3617</v>
      </c>
      <c r="F196" s="0" t="s">
        <v>3094</v>
      </c>
      <c r="G196" s="0" t="s">
        <v>3618</v>
      </c>
    </row>
    <row customHeight="1" ht="11.25">
      <c r="A197" s="373" t="s">
        <v>16</v>
      </c>
      <c r="B197" s="0" t="s">
        <v>3584</v>
      </c>
      <c r="C197" s="0" t="s">
        <v>3585</v>
      </c>
      <c r="D197" s="0" t="s">
        <v>3619</v>
      </c>
      <c r="E197" s="0" t="s">
        <v>3620</v>
      </c>
      <c r="F197" s="0" t="s">
        <v>3094</v>
      </c>
      <c r="G197" s="0" t="s">
        <v>3621</v>
      </c>
    </row>
    <row customHeight="1" ht="11.25">
      <c r="A198" s="373" t="s">
        <v>16</v>
      </c>
      <c r="B198" s="0" t="s">
        <v>3584</v>
      </c>
      <c r="C198" s="0" t="s">
        <v>3585</v>
      </c>
      <c r="D198" s="0" t="s">
        <v>3622</v>
      </c>
      <c r="E198" s="0" t="s">
        <v>3623</v>
      </c>
      <c r="F198" s="0" t="s">
        <v>3094</v>
      </c>
      <c r="G198" s="0" t="s">
        <v>3624</v>
      </c>
    </row>
    <row customHeight="1" ht="11.25">
      <c r="A199" s="373" t="s">
        <v>16</v>
      </c>
      <c r="B199" s="0" t="s">
        <v>3584</v>
      </c>
      <c r="C199" s="0" t="s">
        <v>3585</v>
      </c>
      <c r="D199" s="0" t="s">
        <v>3625</v>
      </c>
      <c r="E199" s="0" t="s">
        <v>3626</v>
      </c>
      <c r="F199" s="0" t="s">
        <v>3094</v>
      </c>
      <c r="G199" s="0" t="s">
        <v>3627</v>
      </c>
    </row>
    <row customHeight="1" ht="11.25">
      <c r="A200" s="373" t="s">
        <v>16</v>
      </c>
      <c r="B200" s="0" t="s">
        <v>3584</v>
      </c>
      <c r="C200" s="0" t="s">
        <v>3585</v>
      </c>
      <c r="D200" s="0" t="s">
        <v>3628</v>
      </c>
      <c r="E200" s="0" t="s">
        <v>3629</v>
      </c>
      <c r="F200" s="0" t="s">
        <v>3094</v>
      </c>
      <c r="G200" s="0" t="s">
        <v>3630</v>
      </c>
    </row>
    <row customHeight="1" ht="11.25">
      <c r="A201" s="373" t="s">
        <v>16</v>
      </c>
      <c r="B201" s="0" t="s">
        <v>3584</v>
      </c>
      <c r="C201" s="0" t="s">
        <v>3585</v>
      </c>
      <c r="D201" s="0" t="s">
        <v>3631</v>
      </c>
      <c r="E201" s="0" t="s">
        <v>3632</v>
      </c>
      <c r="F201" s="0" t="s">
        <v>3094</v>
      </c>
      <c r="G201" s="0" t="s">
        <v>3633</v>
      </c>
    </row>
    <row customHeight="1" ht="11.25">
      <c r="A202" s="373" t="s">
        <v>16</v>
      </c>
      <c r="B202" s="0" t="s">
        <v>3584</v>
      </c>
      <c r="C202" s="0" t="s">
        <v>3585</v>
      </c>
      <c r="D202" s="0" t="s">
        <v>3634</v>
      </c>
      <c r="E202" s="0" t="s">
        <v>3635</v>
      </c>
      <c r="F202" s="0" t="s">
        <v>3094</v>
      </c>
      <c r="G202" s="0" t="s">
        <v>3636</v>
      </c>
    </row>
    <row customHeight="1" ht="11.25">
      <c r="A203" s="373" t="s">
        <v>16</v>
      </c>
      <c r="B203" s="0" t="s">
        <v>3584</v>
      </c>
      <c r="C203" s="0" t="s">
        <v>3585</v>
      </c>
      <c r="D203" s="0" t="s">
        <v>3637</v>
      </c>
      <c r="E203" s="0" t="s">
        <v>3638</v>
      </c>
      <c r="F203" s="0" t="s">
        <v>3094</v>
      </c>
      <c r="G203" s="0" t="s">
        <v>3639</v>
      </c>
    </row>
    <row customHeight="1" ht="11.25">
      <c r="A204" s="373" t="s">
        <v>16</v>
      </c>
      <c r="B204" s="0" t="s">
        <v>3584</v>
      </c>
      <c r="C204" s="0" t="s">
        <v>3585</v>
      </c>
      <c r="D204" s="0" t="s">
        <v>3640</v>
      </c>
      <c r="E204" s="0" t="s">
        <v>3641</v>
      </c>
      <c r="F204" s="0" t="s">
        <v>3094</v>
      </c>
      <c r="G204" s="0" t="s">
        <v>3642</v>
      </c>
    </row>
    <row customHeight="1" ht="11.25">
      <c r="A205" s="373" t="s">
        <v>16</v>
      </c>
      <c r="B205" s="0" t="s">
        <v>3584</v>
      </c>
      <c r="C205" s="0" t="s">
        <v>3585</v>
      </c>
      <c r="D205" s="0" t="s">
        <v>3643</v>
      </c>
      <c r="E205" s="0" t="s">
        <v>3644</v>
      </c>
      <c r="F205" s="0" t="s">
        <v>3094</v>
      </c>
      <c r="G205" s="0" t="s">
        <v>3645</v>
      </c>
    </row>
    <row customHeight="1" ht="11.25">
      <c r="A206" s="373" t="s">
        <v>16</v>
      </c>
      <c r="B206" s="0" t="s">
        <v>3584</v>
      </c>
      <c r="C206" s="0" t="s">
        <v>3585</v>
      </c>
      <c r="D206" s="0" t="s">
        <v>3646</v>
      </c>
      <c r="E206" s="0" t="s">
        <v>3647</v>
      </c>
      <c r="F206" s="0" t="s">
        <v>3110</v>
      </c>
      <c r="G206" s="0" t="s">
        <v>3648</v>
      </c>
    </row>
    <row customHeight="1" ht="11.25">
      <c r="A207" s="373" t="s">
        <v>16</v>
      </c>
      <c r="B207" s="0" t="s">
        <v>3584</v>
      </c>
      <c r="C207" s="0" t="s">
        <v>3585</v>
      </c>
      <c r="D207" s="0" t="s">
        <v>3649</v>
      </c>
      <c r="E207" s="0" t="s">
        <v>3650</v>
      </c>
      <c r="F207" s="0" t="s">
        <v>3094</v>
      </c>
      <c r="G207" s="0" t="s">
        <v>3651</v>
      </c>
    </row>
    <row customHeight="1" ht="11.25">
      <c r="A208" s="373" t="s">
        <v>16</v>
      </c>
      <c r="B208" s="0" t="s">
        <v>3584</v>
      </c>
      <c r="C208" s="0" t="s">
        <v>3585</v>
      </c>
      <c r="D208" s="0" t="s">
        <v>3652</v>
      </c>
      <c r="E208" s="0" t="s">
        <v>3653</v>
      </c>
      <c r="F208" s="0" t="s">
        <v>3094</v>
      </c>
      <c r="G208" s="0" t="s">
        <v>3654</v>
      </c>
    </row>
    <row customHeight="1" ht="11.25">
      <c r="A209" s="373" t="s">
        <v>16</v>
      </c>
      <c r="B209" s="0" t="s">
        <v>3584</v>
      </c>
      <c r="C209" s="0" t="s">
        <v>3585</v>
      </c>
      <c r="D209" s="0" t="s">
        <v>3655</v>
      </c>
      <c r="E209" s="0" t="s">
        <v>3656</v>
      </c>
      <c r="F209" s="0" t="s">
        <v>3094</v>
      </c>
      <c r="G209" s="0" t="s">
        <v>3657</v>
      </c>
    </row>
    <row customHeight="1" ht="11.25">
      <c r="A210" s="373" t="s">
        <v>16</v>
      </c>
      <c r="B210" s="0" t="s">
        <v>3584</v>
      </c>
      <c r="C210" s="0" t="s">
        <v>3585</v>
      </c>
      <c r="D210" s="0" t="s">
        <v>3658</v>
      </c>
      <c r="E210" s="0" t="s">
        <v>3659</v>
      </c>
      <c r="F210" s="0" t="s">
        <v>3094</v>
      </c>
      <c r="G210" s="0" t="s">
        <v>3660</v>
      </c>
    </row>
    <row customHeight="1" ht="11.25">
      <c r="A211" s="373" t="s">
        <v>16</v>
      </c>
      <c r="B211" s="0" t="s">
        <v>3584</v>
      </c>
      <c r="C211" s="0" t="s">
        <v>3585</v>
      </c>
      <c r="D211" s="0" t="s">
        <v>3661</v>
      </c>
      <c r="E211" s="0" t="s">
        <v>3662</v>
      </c>
      <c r="F211" s="0" t="s">
        <v>3094</v>
      </c>
      <c r="G211" s="0" t="s">
        <v>3663</v>
      </c>
    </row>
    <row customHeight="1" ht="11.25">
      <c r="A212" s="373" t="s">
        <v>16</v>
      </c>
      <c r="B212" s="0" t="s">
        <v>3584</v>
      </c>
      <c r="C212" s="0" t="s">
        <v>3585</v>
      </c>
      <c r="D212" s="0" t="s">
        <v>3584</v>
      </c>
      <c r="E212" s="0" t="s">
        <v>3585</v>
      </c>
      <c r="F212" s="0" t="s">
        <v>3091</v>
      </c>
      <c r="G212" s="0" t="s">
        <v>3664</v>
      </c>
    </row>
    <row customHeight="1" ht="11.25">
      <c r="A213" s="373" t="s">
        <v>16</v>
      </c>
      <c r="B213" s="0" t="s">
        <v>3584</v>
      </c>
      <c r="C213" s="0" t="s">
        <v>3585</v>
      </c>
      <c r="D213" s="0" t="s">
        <v>3665</v>
      </c>
      <c r="E213" s="0" t="s">
        <v>3666</v>
      </c>
      <c r="F213" s="0" t="s">
        <v>3094</v>
      </c>
      <c r="G213" s="0" t="s">
        <v>3667</v>
      </c>
    </row>
    <row customHeight="1" ht="11.25">
      <c r="A214" s="373" t="s">
        <v>16</v>
      </c>
      <c r="B214" s="0" t="s">
        <v>3668</v>
      </c>
      <c r="C214" s="0" t="s">
        <v>3669</v>
      </c>
      <c r="D214" s="0" t="s">
        <v>3670</v>
      </c>
      <c r="E214" s="0" t="s">
        <v>3671</v>
      </c>
      <c r="F214" s="0" t="s">
        <v>3094</v>
      </c>
      <c r="G214" s="0" t="s">
        <v>3672</v>
      </c>
    </row>
    <row customHeight="1" ht="11.25">
      <c r="A215" s="373" t="s">
        <v>16</v>
      </c>
      <c r="B215" s="0" t="s">
        <v>3668</v>
      </c>
      <c r="C215" s="0" t="s">
        <v>3669</v>
      </c>
      <c r="D215" s="0" t="s">
        <v>3673</v>
      </c>
      <c r="E215" s="0" t="s">
        <v>3674</v>
      </c>
      <c r="F215" s="0" t="s">
        <v>3094</v>
      </c>
      <c r="G215" s="0" t="s">
        <v>3675</v>
      </c>
    </row>
    <row customHeight="1" ht="11.25">
      <c r="A216" s="373" t="s">
        <v>16</v>
      </c>
      <c r="B216" s="0" t="s">
        <v>3668</v>
      </c>
      <c r="C216" s="0" t="s">
        <v>3669</v>
      </c>
      <c r="D216" s="0" t="s">
        <v>3676</v>
      </c>
      <c r="E216" s="0" t="s">
        <v>3677</v>
      </c>
      <c r="F216" s="0" t="s">
        <v>3094</v>
      </c>
      <c r="G216" s="0" t="s">
        <v>3678</v>
      </c>
    </row>
    <row customHeight="1" ht="11.25">
      <c r="A217" s="373" t="s">
        <v>16</v>
      </c>
      <c r="B217" s="0" t="s">
        <v>3668</v>
      </c>
      <c r="C217" s="0" t="s">
        <v>3669</v>
      </c>
      <c r="D217" s="0" t="s">
        <v>3679</v>
      </c>
      <c r="E217" s="0" t="s">
        <v>3680</v>
      </c>
      <c r="F217" s="0" t="s">
        <v>3094</v>
      </c>
      <c r="G217" s="0" t="s">
        <v>3681</v>
      </c>
    </row>
    <row customHeight="1" ht="11.25">
      <c r="A218" s="373" t="s">
        <v>16</v>
      </c>
      <c r="B218" s="0" t="s">
        <v>3668</v>
      </c>
      <c r="C218" s="0" t="s">
        <v>3669</v>
      </c>
      <c r="D218" s="0" t="s">
        <v>3682</v>
      </c>
      <c r="E218" s="0" t="s">
        <v>3683</v>
      </c>
      <c r="F218" s="0" t="s">
        <v>3094</v>
      </c>
      <c r="G218" s="0" t="s">
        <v>3684</v>
      </c>
    </row>
    <row customHeight="1" ht="11.25">
      <c r="A219" s="373" t="s">
        <v>16</v>
      </c>
      <c r="B219" s="0" t="s">
        <v>3668</v>
      </c>
      <c r="C219" s="0" t="s">
        <v>3669</v>
      </c>
      <c r="D219" s="0" t="s">
        <v>3685</v>
      </c>
      <c r="E219" s="0" t="s">
        <v>3686</v>
      </c>
      <c r="F219" s="0" t="s">
        <v>3094</v>
      </c>
      <c r="G219" s="0" t="s">
        <v>3687</v>
      </c>
    </row>
    <row customHeight="1" ht="11.25">
      <c r="A220" s="373" t="s">
        <v>16</v>
      </c>
      <c r="B220" s="0" t="s">
        <v>3668</v>
      </c>
      <c r="C220" s="0" t="s">
        <v>3669</v>
      </c>
      <c r="D220" s="0" t="s">
        <v>3688</v>
      </c>
      <c r="E220" s="0" t="s">
        <v>3689</v>
      </c>
      <c r="F220" s="0" t="s">
        <v>3094</v>
      </c>
      <c r="G220" s="0" t="s">
        <v>3690</v>
      </c>
    </row>
    <row customHeight="1" ht="11.25">
      <c r="A221" s="373" t="s">
        <v>16</v>
      </c>
      <c r="B221" s="0" t="s">
        <v>3668</v>
      </c>
      <c r="C221" s="0" t="s">
        <v>3669</v>
      </c>
      <c r="D221" s="0" t="s">
        <v>3691</v>
      </c>
      <c r="E221" s="0" t="s">
        <v>3692</v>
      </c>
      <c r="F221" s="0" t="s">
        <v>3094</v>
      </c>
      <c r="G221" s="0" t="s">
        <v>3693</v>
      </c>
    </row>
    <row customHeight="1" ht="11.25">
      <c r="A222" s="373" t="s">
        <v>16</v>
      </c>
      <c r="B222" s="0" t="s">
        <v>3668</v>
      </c>
      <c r="C222" s="0" t="s">
        <v>3669</v>
      </c>
      <c r="D222" s="0" t="s">
        <v>3694</v>
      </c>
      <c r="E222" s="0" t="s">
        <v>3695</v>
      </c>
      <c r="F222" s="0" t="s">
        <v>3094</v>
      </c>
      <c r="G222" s="0" t="s">
        <v>3696</v>
      </c>
    </row>
    <row customHeight="1" ht="11.25">
      <c r="A223" s="373" t="s">
        <v>16</v>
      </c>
      <c r="B223" s="0" t="s">
        <v>3668</v>
      </c>
      <c r="C223" s="0" t="s">
        <v>3669</v>
      </c>
      <c r="D223" s="0" t="s">
        <v>3697</v>
      </c>
      <c r="E223" s="0" t="s">
        <v>3698</v>
      </c>
      <c r="F223" s="0" t="s">
        <v>3094</v>
      </c>
      <c r="G223" s="0" t="s">
        <v>3699</v>
      </c>
    </row>
    <row customHeight="1" ht="11.25">
      <c r="A224" s="373" t="s">
        <v>16</v>
      </c>
      <c r="B224" s="0" t="s">
        <v>3668</v>
      </c>
      <c r="C224" s="0" t="s">
        <v>3669</v>
      </c>
      <c r="D224" s="0" t="s">
        <v>3700</v>
      </c>
      <c r="E224" s="0" t="s">
        <v>3701</v>
      </c>
      <c r="F224" s="0" t="s">
        <v>3094</v>
      </c>
      <c r="G224" s="0" t="s">
        <v>3702</v>
      </c>
    </row>
    <row customHeight="1" ht="11.25">
      <c r="A225" s="373" t="s">
        <v>16</v>
      </c>
      <c r="B225" s="0" t="s">
        <v>3668</v>
      </c>
      <c r="C225" s="0" t="s">
        <v>3669</v>
      </c>
      <c r="D225" s="0" t="s">
        <v>3703</v>
      </c>
      <c r="E225" s="0" t="s">
        <v>3704</v>
      </c>
      <c r="F225" s="0" t="s">
        <v>3094</v>
      </c>
      <c r="G225" s="0" t="s">
        <v>3705</v>
      </c>
    </row>
    <row customHeight="1" ht="11.25">
      <c r="A226" s="373" t="s">
        <v>16</v>
      </c>
      <c r="B226" s="0" t="s">
        <v>3668</v>
      </c>
      <c r="C226" s="0" t="s">
        <v>3669</v>
      </c>
      <c r="D226" s="0" t="s">
        <v>3706</v>
      </c>
      <c r="E226" s="0" t="s">
        <v>3707</v>
      </c>
      <c r="F226" s="0" t="s">
        <v>3110</v>
      </c>
      <c r="G226" s="0" t="s">
        <v>3708</v>
      </c>
    </row>
    <row customHeight="1" ht="11.25">
      <c r="A227" s="373" t="s">
        <v>16</v>
      </c>
      <c r="B227" s="0" t="s">
        <v>3668</v>
      </c>
      <c r="C227" s="0" t="s">
        <v>3669</v>
      </c>
      <c r="D227" s="0" t="s">
        <v>3709</v>
      </c>
      <c r="E227" s="0" t="s">
        <v>3710</v>
      </c>
      <c r="F227" s="0" t="s">
        <v>3110</v>
      </c>
      <c r="G227" s="0" t="s">
        <v>3711</v>
      </c>
    </row>
    <row customHeight="1" ht="11.25">
      <c r="A228" s="373" t="s">
        <v>16</v>
      </c>
      <c r="B228" s="0" t="s">
        <v>3668</v>
      </c>
      <c r="C228" s="0" t="s">
        <v>3669</v>
      </c>
      <c r="D228" s="0" t="s">
        <v>3712</v>
      </c>
      <c r="E228" s="0" t="s">
        <v>3713</v>
      </c>
      <c r="F228" s="0" t="s">
        <v>3110</v>
      </c>
      <c r="G228" s="0" t="s">
        <v>3714</v>
      </c>
    </row>
    <row customHeight="1" ht="11.25">
      <c r="A229" s="373" t="s">
        <v>16</v>
      </c>
      <c r="B229" s="0" t="s">
        <v>3668</v>
      </c>
      <c r="C229" s="0" t="s">
        <v>3669</v>
      </c>
      <c r="D229" s="0" t="s">
        <v>3715</v>
      </c>
      <c r="E229" s="0" t="s">
        <v>3716</v>
      </c>
      <c r="F229" s="0" t="s">
        <v>3094</v>
      </c>
      <c r="G229" s="0" t="s">
        <v>3717</v>
      </c>
    </row>
    <row customHeight="1" ht="11.25">
      <c r="A230" s="373" t="s">
        <v>16</v>
      </c>
      <c r="B230" s="0" t="s">
        <v>3668</v>
      </c>
      <c r="C230" s="0" t="s">
        <v>3669</v>
      </c>
      <c r="D230" s="0" t="s">
        <v>3718</v>
      </c>
      <c r="E230" s="0" t="s">
        <v>3719</v>
      </c>
      <c r="F230" s="0" t="s">
        <v>3094</v>
      </c>
      <c r="G230" s="0" t="s">
        <v>3720</v>
      </c>
    </row>
    <row customHeight="1" ht="11.25">
      <c r="A231" s="373" t="s">
        <v>16</v>
      </c>
      <c r="B231" s="0" t="s">
        <v>3668</v>
      </c>
      <c r="C231" s="0" t="s">
        <v>3669</v>
      </c>
      <c r="D231" s="0" t="s">
        <v>3721</v>
      </c>
      <c r="E231" s="0" t="s">
        <v>3722</v>
      </c>
      <c r="F231" s="0" t="s">
        <v>3094</v>
      </c>
      <c r="G231" s="0" t="s">
        <v>3723</v>
      </c>
    </row>
    <row customHeight="1" ht="11.25">
      <c r="A232" s="373" t="s">
        <v>16</v>
      </c>
      <c r="B232" s="0" t="s">
        <v>3668</v>
      </c>
      <c r="C232" s="0" t="s">
        <v>3669</v>
      </c>
      <c r="D232" s="0" t="s">
        <v>3724</v>
      </c>
      <c r="E232" s="0" t="s">
        <v>3725</v>
      </c>
      <c r="F232" s="0" t="s">
        <v>3094</v>
      </c>
      <c r="G232" s="0" t="s">
        <v>3726</v>
      </c>
    </row>
    <row customHeight="1" ht="11.25">
      <c r="A233" s="373" t="s">
        <v>16</v>
      </c>
      <c r="B233" s="0" t="s">
        <v>3668</v>
      </c>
      <c r="C233" s="0" t="s">
        <v>3669</v>
      </c>
      <c r="D233" s="0" t="s">
        <v>3727</v>
      </c>
      <c r="E233" s="0" t="s">
        <v>3728</v>
      </c>
      <c r="F233" s="0" t="s">
        <v>3094</v>
      </c>
      <c r="G233" s="0" t="s">
        <v>3729</v>
      </c>
    </row>
    <row customHeight="1" ht="11.25">
      <c r="A234" s="373" t="s">
        <v>16</v>
      </c>
      <c r="B234" s="0" t="s">
        <v>3668</v>
      </c>
      <c r="C234" s="0" t="s">
        <v>3669</v>
      </c>
      <c r="D234" s="0" t="s">
        <v>3668</v>
      </c>
      <c r="E234" s="0" t="s">
        <v>3669</v>
      </c>
      <c r="F234" s="0" t="s">
        <v>3091</v>
      </c>
      <c r="G234" s="0" t="s">
        <v>3730</v>
      </c>
    </row>
    <row customHeight="1" ht="11.25">
      <c r="A235" s="373" t="s">
        <v>16</v>
      </c>
      <c r="B235" s="0" t="s">
        <v>3731</v>
      </c>
      <c r="C235" s="0" t="s">
        <v>3732</v>
      </c>
      <c r="D235" s="0" t="s">
        <v>3733</v>
      </c>
      <c r="E235" s="0" t="s">
        <v>3734</v>
      </c>
      <c r="F235" s="0" t="s">
        <v>3094</v>
      </c>
      <c r="G235" s="0" t="s">
        <v>3735</v>
      </c>
    </row>
    <row customHeight="1" ht="11.25">
      <c r="A236" s="373" t="s">
        <v>16</v>
      </c>
      <c r="B236" s="0" t="s">
        <v>3731</v>
      </c>
      <c r="C236" s="0" t="s">
        <v>3732</v>
      </c>
      <c r="D236" s="0" t="s">
        <v>3736</v>
      </c>
      <c r="E236" s="0" t="s">
        <v>3737</v>
      </c>
      <c r="F236" s="0" t="s">
        <v>3094</v>
      </c>
      <c r="G236" s="0" t="s">
        <v>3738</v>
      </c>
    </row>
    <row customHeight="1" ht="11.25">
      <c r="A237" s="373" t="s">
        <v>16</v>
      </c>
      <c r="B237" s="0" t="s">
        <v>3731</v>
      </c>
      <c r="C237" s="0" t="s">
        <v>3732</v>
      </c>
      <c r="D237" s="0" t="s">
        <v>3739</v>
      </c>
      <c r="E237" s="0" t="s">
        <v>3740</v>
      </c>
      <c r="F237" s="0" t="s">
        <v>3121</v>
      </c>
      <c r="G237" s="0" t="s">
        <v>3741</v>
      </c>
    </row>
    <row customHeight="1" ht="11.25">
      <c r="A238" s="373" t="s">
        <v>16</v>
      </c>
      <c r="B238" s="0" t="s">
        <v>3731</v>
      </c>
      <c r="C238" s="0" t="s">
        <v>3732</v>
      </c>
      <c r="D238" s="0" t="s">
        <v>3742</v>
      </c>
      <c r="E238" s="0" t="s">
        <v>3743</v>
      </c>
      <c r="F238" s="0" t="s">
        <v>3094</v>
      </c>
      <c r="G238" s="0" t="s">
        <v>3744</v>
      </c>
    </row>
    <row customHeight="1" ht="11.25">
      <c r="A239" s="373" t="s">
        <v>16</v>
      </c>
      <c r="B239" s="0" t="s">
        <v>3731</v>
      </c>
      <c r="C239" s="0" t="s">
        <v>3732</v>
      </c>
      <c r="D239" s="0" t="s">
        <v>3745</v>
      </c>
      <c r="E239" s="0" t="s">
        <v>3746</v>
      </c>
      <c r="F239" s="0" t="s">
        <v>3094</v>
      </c>
      <c r="G239" s="0" t="s">
        <v>3747</v>
      </c>
    </row>
    <row customHeight="1" ht="11.25">
      <c r="A240" s="373" t="s">
        <v>16</v>
      </c>
      <c r="B240" s="0" t="s">
        <v>3731</v>
      </c>
      <c r="C240" s="0" t="s">
        <v>3732</v>
      </c>
      <c r="D240" s="0" t="s">
        <v>3748</v>
      </c>
      <c r="E240" s="0" t="s">
        <v>3749</v>
      </c>
      <c r="F240" s="0" t="s">
        <v>3094</v>
      </c>
      <c r="G240" s="0" t="s">
        <v>3750</v>
      </c>
    </row>
    <row customHeight="1" ht="11.25">
      <c r="A241" s="373" t="s">
        <v>16</v>
      </c>
      <c r="B241" s="0" t="s">
        <v>3731</v>
      </c>
      <c r="C241" s="0" t="s">
        <v>3732</v>
      </c>
      <c r="D241" s="0" t="s">
        <v>3731</v>
      </c>
      <c r="E241" s="0" t="s">
        <v>3732</v>
      </c>
      <c r="F241" s="0" t="s">
        <v>3091</v>
      </c>
      <c r="G241" s="0" t="s">
        <v>3751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30B28-93D8-EB48-234A-6F7B030166D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3752</v>
      </c>
      <c r="B1" s="835" t="s">
        <v>3753</v>
      </c>
      <c r="C1" s="1159" t="s">
        <v>3754</v>
      </c>
      <c r="D1" s="835" t="s">
        <v>3755</v>
      </c>
      <c r="E1" s="835" t="s">
        <v>3756</v>
      </c>
      <c r="F1" s="1159" t="s">
        <v>3757</v>
      </c>
      <c r="G1" s="1159" t="s">
        <v>3758</v>
      </c>
      <c r="H1" s="1159" t="s">
        <v>3759</v>
      </c>
      <c r="I1" s="1159" t="s">
        <v>3760</v>
      </c>
    </row>
    <row customHeight="1" ht="11.25">
      <c r="A2" s="1691" t="s">
        <v>108</v>
      </c>
      <c r="B2" s="1691" t="s">
        <v>3761</v>
      </c>
      <c r="C2" s="1691" t="s">
        <v>28</v>
      </c>
      <c r="D2" s="1691" t="s">
        <v>3762</v>
      </c>
      <c r="E2" s="1691" t="s">
        <v>3763</v>
      </c>
      <c r="F2" s="1691" t="s">
        <v>28</v>
      </c>
      <c r="G2" s="1691" t="s">
        <v>28</v>
      </c>
      <c r="H2" s="1691" t="s">
        <v>28</v>
      </c>
      <c r="I2" s="1691" t="s">
        <v>28</v>
      </c>
    </row>
    <row customHeight="1" ht="11.25">
      <c r="A3" s="1691" t="s">
        <v>109</v>
      </c>
      <c r="B3" s="1691" t="s">
        <v>3764</v>
      </c>
      <c r="C3" s="1691" t="s">
        <v>28</v>
      </c>
      <c r="D3" s="1691" t="s">
        <v>3765</v>
      </c>
      <c r="E3" s="1691" t="s">
        <v>3766</v>
      </c>
      <c r="F3" s="1691" t="s">
        <v>28</v>
      </c>
      <c r="G3" s="1691" t="s">
        <v>28</v>
      </c>
      <c r="H3" s="1691" t="s">
        <v>28</v>
      </c>
      <c r="I3" s="1691" t="s">
        <v>28</v>
      </c>
    </row>
    <row customHeight="1" ht="11.25">
      <c r="A4" s="1691" t="s">
        <v>89</v>
      </c>
      <c r="B4" s="1691" t="s">
        <v>3767</v>
      </c>
      <c r="C4" s="1691" t="s">
        <v>28</v>
      </c>
      <c r="D4" s="1691" t="s">
        <v>3768</v>
      </c>
      <c r="E4" s="1691" t="s">
        <v>3766</v>
      </c>
      <c r="F4" s="1691" t="s">
        <v>28</v>
      </c>
      <c r="G4" s="1691" t="s">
        <v>28</v>
      </c>
      <c r="H4" s="1691" t="s">
        <v>28</v>
      </c>
      <c r="I4" s="1691" t="s">
        <v>28</v>
      </c>
    </row>
    <row customHeight="1" ht="11.25">
      <c r="A5" s="1691" t="s">
        <v>90</v>
      </c>
      <c r="B5" s="1691" t="s">
        <v>3769</v>
      </c>
      <c r="C5" s="1691" t="s">
        <v>28</v>
      </c>
      <c r="D5" s="1691" t="s">
        <v>3768</v>
      </c>
      <c r="E5" s="1691" t="s">
        <v>3766</v>
      </c>
      <c r="F5" s="1691" t="s">
        <v>28</v>
      </c>
      <c r="G5" s="1691" t="s">
        <v>28</v>
      </c>
      <c r="H5" s="1691" t="s">
        <v>28</v>
      </c>
      <c r="I5" s="1691" t="s">
        <v>28</v>
      </c>
    </row>
    <row customHeight="1" ht="11.25">
      <c r="A6" s="1691" t="s">
        <v>110</v>
      </c>
      <c r="B6" s="1691" t="s">
        <v>3770</v>
      </c>
      <c r="C6" s="1691" t="s">
        <v>28</v>
      </c>
      <c r="D6" s="1691" t="s">
        <v>3771</v>
      </c>
      <c r="E6" s="1691" t="s">
        <v>3772</v>
      </c>
      <c r="F6" s="1691" t="s">
        <v>28</v>
      </c>
      <c r="G6" s="1691" t="s">
        <v>28</v>
      </c>
      <c r="H6" s="1691" t="s">
        <v>28</v>
      </c>
      <c r="I6" s="1691" t="s">
        <v>28</v>
      </c>
    </row>
    <row customHeight="1" ht="11.25">
      <c r="A7" s="1691" t="s">
        <v>91</v>
      </c>
      <c r="B7" s="1691" t="s">
        <v>3773</v>
      </c>
      <c r="C7" s="1691" t="s">
        <v>28</v>
      </c>
      <c r="D7" s="1691" t="s">
        <v>3774</v>
      </c>
      <c r="E7" s="1691" t="s">
        <v>3775</v>
      </c>
      <c r="F7" s="1691" t="s">
        <v>28</v>
      </c>
      <c r="G7" s="1691" t="s">
        <v>28</v>
      </c>
      <c r="H7" s="1691" t="s">
        <v>28</v>
      </c>
      <c r="I7" s="1691" t="s">
        <v>28</v>
      </c>
    </row>
    <row customHeight="1" ht="11.25">
      <c r="A8" s="1691" t="s">
        <v>92</v>
      </c>
      <c r="B8" s="1691" t="s">
        <v>3776</v>
      </c>
      <c r="C8" s="1691" t="s">
        <v>28</v>
      </c>
      <c r="D8" s="1691" t="s">
        <v>3768</v>
      </c>
      <c r="E8" s="1691" t="s">
        <v>3777</v>
      </c>
      <c r="F8" s="1691" t="s">
        <v>28</v>
      </c>
      <c r="G8" s="1691" t="s">
        <v>28</v>
      </c>
      <c r="H8" s="1691" t="s">
        <v>28</v>
      </c>
      <c r="I8" s="1691" t="s">
        <v>28</v>
      </c>
    </row>
    <row customHeight="1" ht="11.25">
      <c r="A9" s="1691" t="s">
        <v>111</v>
      </c>
      <c r="B9" s="1691" t="s">
        <v>3778</v>
      </c>
      <c r="C9" s="1691" t="s">
        <v>28</v>
      </c>
      <c r="D9" s="1691" t="s">
        <v>3779</v>
      </c>
      <c r="E9" s="1691" t="s">
        <v>3780</v>
      </c>
      <c r="F9" s="1691" t="s">
        <v>28</v>
      </c>
      <c r="G9" s="1691" t="s">
        <v>28</v>
      </c>
      <c r="H9" s="1691" t="s">
        <v>28</v>
      </c>
      <c r="I9" s="1691" t="s">
        <v>28</v>
      </c>
    </row>
    <row customHeight="1" ht="11.25">
      <c r="A10" s="1691" t="s">
        <v>147</v>
      </c>
      <c r="B10" s="1691" t="s">
        <v>3781</v>
      </c>
      <c r="C10" s="1691" t="s">
        <v>28</v>
      </c>
      <c r="D10" s="1691" t="s">
        <v>3768</v>
      </c>
      <c r="E10" s="1691" t="s">
        <v>3782</v>
      </c>
      <c r="F10" s="1691" t="s">
        <v>28</v>
      </c>
      <c r="G10" s="1691" t="s">
        <v>28</v>
      </c>
      <c r="H10" s="1691" t="s">
        <v>28</v>
      </c>
      <c r="I10" s="1691" t="s">
        <v>28</v>
      </c>
    </row>
    <row customHeight="1" ht="11.25">
      <c r="A11" s="1691" t="s">
        <v>148</v>
      </c>
      <c r="B11" s="1691" t="s">
        <v>3783</v>
      </c>
      <c r="C11" s="1691" t="s">
        <v>28</v>
      </c>
      <c r="D11" s="1691" t="s">
        <v>3784</v>
      </c>
      <c r="E11" s="1691" t="s">
        <v>3775</v>
      </c>
      <c r="F11" s="1691" t="s">
        <v>28</v>
      </c>
      <c r="G11" s="1691" t="s">
        <v>28</v>
      </c>
      <c r="H11" s="1691" t="s">
        <v>28</v>
      </c>
      <c r="I11" s="1691" t="s">
        <v>28</v>
      </c>
    </row>
    <row customHeight="1" ht="11.25">
      <c r="A12" s="1691" t="s">
        <v>149</v>
      </c>
      <c r="B12" s="1691" t="s">
        <v>3785</v>
      </c>
      <c r="C12" s="1691" t="s">
        <v>28</v>
      </c>
      <c r="D12" s="1691" t="s">
        <v>3786</v>
      </c>
      <c r="E12" s="1691" t="s">
        <v>3787</v>
      </c>
      <c r="F12" s="1691" t="s">
        <v>28</v>
      </c>
      <c r="G12" s="1691" t="s">
        <v>28</v>
      </c>
      <c r="H12" s="1691" t="s">
        <v>28</v>
      </c>
      <c r="I12" s="1691" t="s">
        <v>28</v>
      </c>
    </row>
    <row customHeight="1" ht="11.25">
      <c r="A13" s="1691" t="s">
        <v>150</v>
      </c>
      <c r="B13" s="1691" t="s">
        <v>3788</v>
      </c>
      <c r="C13" s="1691" t="s">
        <v>28</v>
      </c>
      <c r="D13" s="1691" t="s">
        <v>3786</v>
      </c>
      <c r="E13" s="1691" t="s">
        <v>3787</v>
      </c>
      <c r="F13" s="1691" t="s">
        <v>28</v>
      </c>
      <c r="G13" s="1691" t="s">
        <v>28</v>
      </c>
      <c r="H13" s="1691" t="s">
        <v>28</v>
      </c>
      <c r="I13" s="1691" t="s">
        <v>28</v>
      </c>
    </row>
    <row customHeight="1" ht="11.25">
      <c r="A14" s="1691" t="s">
        <v>151</v>
      </c>
      <c r="B14" s="1691" t="s">
        <v>3789</v>
      </c>
      <c r="C14" s="1691" t="s">
        <v>28</v>
      </c>
      <c r="D14" s="1691" t="s">
        <v>3790</v>
      </c>
      <c r="E14" s="1691" t="s">
        <v>3782</v>
      </c>
      <c r="F14" s="1691" t="s">
        <v>28</v>
      </c>
      <c r="G14" s="1691" t="s">
        <v>28</v>
      </c>
      <c r="H14" s="1691" t="s">
        <v>28</v>
      </c>
      <c r="I14" s="1691" t="s">
        <v>28</v>
      </c>
    </row>
    <row customHeight="1" ht="11.25">
      <c r="A15" s="1691" t="s">
        <v>152</v>
      </c>
      <c r="B15" s="1691" t="s">
        <v>3791</v>
      </c>
      <c r="C15" s="1691" t="s">
        <v>28</v>
      </c>
      <c r="D15" s="1691" t="s">
        <v>3762</v>
      </c>
      <c r="E15" s="1691" t="s">
        <v>3792</v>
      </c>
      <c r="F15" s="1691" t="s">
        <v>28</v>
      </c>
      <c r="G15" s="1691" t="s">
        <v>28</v>
      </c>
      <c r="H15" s="1691" t="s">
        <v>28</v>
      </c>
      <c r="I15" s="1691" t="s">
        <v>28</v>
      </c>
    </row>
    <row customHeight="1" ht="11.25">
      <c r="A16" s="1691" t="s">
        <v>1474</v>
      </c>
      <c r="B16" s="1691" t="s">
        <v>3793</v>
      </c>
      <c r="C16" s="1691" t="s">
        <v>28</v>
      </c>
      <c r="D16" s="1691" t="s">
        <v>3794</v>
      </c>
      <c r="E16" s="1691" t="s">
        <v>3795</v>
      </c>
      <c r="F16" s="1691" t="s">
        <v>28</v>
      </c>
      <c r="G16" s="1691" t="s">
        <v>28</v>
      </c>
      <c r="H16" s="1691" t="s">
        <v>28</v>
      </c>
      <c r="I16" s="1691" t="s">
        <v>28</v>
      </c>
    </row>
    <row customHeight="1" ht="11.25">
      <c r="A17" s="1691" t="s">
        <v>1480</v>
      </c>
      <c r="B17" s="1691" t="s">
        <v>3796</v>
      </c>
      <c r="C17" s="1691" t="s">
        <v>28</v>
      </c>
      <c r="D17" s="1691" t="s">
        <v>3762</v>
      </c>
      <c r="E17" s="1691" t="s">
        <v>3795</v>
      </c>
      <c r="F17" s="1691" t="s">
        <v>28</v>
      </c>
      <c r="G17" s="1691" t="s">
        <v>28</v>
      </c>
      <c r="H17" s="1691" t="s">
        <v>28</v>
      </c>
      <c r="I17" s="1691" t="s">
        <v>28</v>
      </c>
    </row>
    <row customHeight="1" ht="11.25">
      <c r="A18" s="1691" t="s">
        <v>1492</v>
      </c>
      <c r="B18" s="1691" t="s">
        <v>3797</v>
      </c>
      <c r="C18" s="1691" t="s">
        <v>28</v>
      </c>
      <c r="D18" s="1691" t="s">
        <v>3798</v>
      </c>
      <c r="E18" s="1691" t="s">
        <v>3799</v>
      </c>
      <c r="F18" s="1691" t="s">
        <v>28</v>
      </c>
      <c r="G18" s="1691" t="s">
        <v>28</v>
      </c>
      <c r="H18" s="1691" t="s">
        <v>28</v>
      </c>
      <c r="I18" s="1691" t="s">
        <v>28</v>
      </c>
    </row>
    <row customHeight="1" ht="11.25">
      <c r="A19" s="1691" t="s">
        <v>1506</v>
      </c>
      <c r="B19" s="1691" t="s">
        <v>3800</v>
      </c>
      <c r="C19" s="1691" t="s">
        <v>28</v>
      </c>
      <c r="D19" s="1691" t="s">
        <v>3771</v>
      </c>
      <c r="E19" s="1691" t="s">
        <v>3763</v>
      </c>
      <c r="F19" s="1691" t="s">
        <v>28</v>
      </c>
      <c r="G19" s="1691" t="s">
        <v>28</v>
      </c>
      <c r="H19" s="1691" t="s">
        <v>28</v>
      </c>
      <c r="I1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CBD5C-8768-DA69-F4EB-58D4B875D1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1E9D8-41DB-4488-FBB5-D4EE7A2882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3801</v>
      </c>
    </row>
    <row customHeight="1" ht="11.25">
      <c r="A2" s="183" t="s">
        <v>97</v>
      </c>
      <c r="B2" s="183" t="s">
        <v>3802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EAC39-F21F-6438-755E-6D7BD89C6A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3803</v>
      </c>
      <c r="B1" s="835" t="s">
        <v>3804</v>
      </c>
    </row>
    <row customHeight="1" ht="11.25">
      <c r="A2" s="835">
        <v>4213775</v>
      </c>
      <c r="B2" s="835" t="s">
        <v>1233</v>
      </c>
    </row>
    <row customHeight="1" ht="11.25">
      <c r="A3" s="835">
        <v>4213784</v>
      </c>
      <c r="B3" s="835" t="s">
        <v>1266</v>
      </c>
    </row>
    <row customHeight="1" ht="11.25">
      <c r="A4" s="835">
        <v>4213781</v>
      </c>
      <c r="B4" s="835" t="s">
        <v>1259</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1399</v>
      </c>
    </row>
    <row customHeight="1" ht="11.25">
      <c r="A10" s="835">
        <v>4213783</v>
      </c>
      <c r="B10" s="835" t="s">
        <v>1414</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6A328-4A58-7D48-B568-7D8CC052153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3803</v>
      </c>
      <c r="B1" s="835" t="s">
        <v>3805</v>
      </c>
    </row>
    <row customHeight="1" ht="11.25">
      <c r="A2" s="835" t="s">
        <v>3806</v>
      </c>
      <c r="B2" s="835" t="s">
        <v>1513</v>
      </c>
    </row>
    <row customHeight="1" ht="11.25">
      <c r="A3" s="835" t="s">
        <v>3807</v>
      </c>
      <c r="B3" s="835" t="s">
        <v>1523</v>
      </c>
    </row>
    <row customHeight="1" ht="11.25">
      <c r="A4" s="835" t="s">
        <v>3808</v>
      </c>
      <c r="B4" s="835" t="s">
        <v>1532</v>
      </c>
    </row>
    <row customHeight="1" ht="11.25">
      <c r="A5" s="835" t="s">
        <v>3809</v>
      </c>
      <c r="B5" s="835" t="s">
        <v>1541</v>
      </c>
    </row>
    <row customHeight="1" ht="11.25">
      <c r="A6" s="835" t="s">
        <v>3810</v>
      </c>
      <c r="B6" s="835" t="s">
        <v>1547</v>
      </c>
    </row>
    <row customHeight="1" ht="11.25">
      <c r="A7" s="835" t="s">
        <v>3811</v>
      </c>
      <c r="B7" s="835" t="s">
        <v>1555</v>
      </c>
    </row>
    <row customHeight="1" ht="11.25">
      <c r="A8" s="835" t="s">
        <v>3812</v>
      </c>
      <c r="B8" s="835"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31588-9798-83A8-9533-66826DA74595}"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3083</v>
      </c>
      <c r="B1" s="373" t="s">
        <v>3084</v>
      </c>
      <c r="C1" s="373" t="s">
        <v>3085</v>
      </c>
      <c r="D1" s="373" t="s">
        <v>3086</v>
      </c>
      <c r="E1" s="0" t="s">
        <v>3087</v>
      </c>
      <c r="F1" s="0" t="s">
        <v>3088</v>
      </c>
      <c r="G1" s="0" t="s">
        <v>3089</v>
      </c>
    </row>
    <row customHeight="1" ht="11.25">
      <c r="A2" s="0" t="s">
        <v>16</v>
      </c>
      <c r="B2" s="0" t="s">
        <v>98</v>
      </c>
      <c r="C2" s="0" t="s">
        <v>3090</v>
      </c>
      <c r="D2" s="0" t="s">
        <v>98</v>
      </c>
      <c r="E2" s="0" t="s">
        <v>3090</v>
      </c>
      <c r="F2" s="0" t="s">
        <v>3091</v>
      </c>
      <c r="G2" s="0" t="s">
        <v>108</v>
      </c>
    </row>
    <row customHeight="1" ht="11.25">
      <c r="A3" s="0" t="s">
        <v>16</v>
      </c>
      <c r="B3" s="0" t="s">
        <v>98</v>
      </c>
      <c r="C3" s="0" t="s">
        <v>3090</v>
      </c>
      <c r="D3" s="0" t="s">
        <v>3092</v>
      </c>
      <c r="E3" s="0" t="s">
        <v>3093</v>
      </c>
      <c r="F3" s="0" t="s">
        <v>3094</v>
      </c>
      <c r="G3" s="0" t="s">
        <v>109</v>
      </c>
    </row>
    <row customHeight="1" ht="11.25">
      <c r="A4" s="0" t="s">
        <v>16</v>
      </c>
      <c r="B4" s="0" t="s">
        <v>98</v>
      </c>
      <c r="C4" s="0" t="s">
        <v>3090</v>
      </c>
      <c r="D4" s="0" t="s">
        <v>3095</v>
      </c>
      <c r="E4" s="0" t="s">
        <v>3096</v>
      </c>
      <c r="F4" s="0" t="s">
        <v>3094</v>
      </c>
      <c r="G4" s="0" t="s">
        <v>89</v>
      </c>
    </row>
    <row customHeight="1" ht="11.25">
      <c r="A5" s="0" t="s">
        <v>16</v>
      </c>
      <c r="B5" s="0" t="s">
        <v>98</v>
      </c>
      <c r="C5" s="0" t="s">
        <v>3090</v>
      </c>
      <c r="D5" s="0" t="s">
        <v>99</v>
      </c>
      <c r="E5" s="0" t="s">
        <v>100</v>
      </c>
      <c r="F5" s="0" t="s">
        <v>3097</v>
      </c>
      <c r="G5" s="0" t="s">
        <v>90</v>
      </c>
    </row>
    <row customHeight="1" ht="11.25">
      <c r="A6" s="0" t="s">
        <v>16</v>
      </c>
      <c r="B6" s="0" t="s">
        <v>98</v>
      </c>
      <c r="C6" s="0" t="s">
        <v>3090</v>
      </c>
      <c r="D6" s="0" t="s">
        <v>3098</v>
      </c>
      <c r="E6" s="0" t="s">
        <v>3099</v>
      </c>
      <c r="F6" s="0" t="s">
        <v>3094</v>
      </c>
      <c r="G6" s="0" t="s">
        <v>110</v>
      </c>
    </row>
    <row customHeight="1" ht="11.25">
      <c r="A7" s="0" t="s">
        <v>16</v>
      </c>
      <c r="B7" s="0" t="s">
        <v>98</v>
      </c>
      <c r="C7" s="0" t="s">
        <v>3090</v>
      </c>
      <c r="D7" s="0" t="s">
        <v>3100</v>
      </c>
      <c r="E7" s="0" t="s">
        <v>3101</v>
      </c>
      <c r="F7" s="0" t="s">
        <v>3094</v>
      </c>
      <c r="G7" s="0" t="s">
        <v>91</v>
      </c>
    </row>
    <row customHeight="1" ht="11.25">
      <c r="A8" s="0" t="s">
        <v>16</v>
      </c>
      <c r="B8" s="0" t="s">
        <v>98</v>
      </c>
      <c r="C8" s="0" t="s">
        <v>3090</v>
      </c>
      <c r="D8" s="0" t="s">
        <v>3102</v>
      </c>
      <c r="E8" s="0" t="s">
        <v>3103</v>
      </c>
      <c r="F8" s="0" t="s">
        <v>3094</v>
      </c>
      <c r="G8" s="0" t="s">
        <v>92</v>
      </c>
    </row>
    <row customHeight="1" ht="11.25">
      <c r="A9" s="0" t="s">
        <v>16</v>
      </c>
      <c r="B9" s="0" t="s">
        <v>98</v>
      </c>
      <c r="C9" s="0" t="s">
        <v>3090</v>
      </c>
      <c r="D9" s="0" t="s">
        <v>3104</v>
      </c>
      <c r="E9" s="0" t="s">
        <v>3105</v>
      </c>
      <c r="F9" s="0" t="s">
        <v>3094</v>
      </c>
      <c r="G9" s="0" t="s">
        <v>111</v>
      </c>
    </row>
    <row customHeight="1" ht="11.25">
      <c r="A10" s="0" t="s">
        <v>16</v>
      </c>
      <c r="B10" s="0" t="s">
        <v>98</v>
      </c>
      <c r="C10" s="0" t="s">
        <v>3090</v>
      </c>
      <c r="D10" s="0" t="s">
        <v>3106</v>
      </c>
      <c r="E10" s="0" t="s">
        <v>3107</v>
      </c>
      <c r="F10" s="0" t="s">
        <v>3094</v>
      </c>
      <c r="G10" s="0" t="s">
        <v>147</v>
      </c>
    </row>
    <row customHeight="1" ht="11.25">
      <c r="A11" s="0" t="s">
        <v>16</v>
      </c>
      <c r="B11" s="0" t="s">
        <v>98</v>
      </c>
      <c r="C11" s="0" t="s">
        <v>3090</v>
      </c>
      <c r="D11" s="0" t="s">
        <v>3108</v>
      </c>
      <c r="E11" s="0" t="s">
        <v>3109</v>
      </c>
      <c r="F11" s="0" t="s">
        <v>3110</v>
      </c>
      <c r="G11" s="0" t="s">
        <v>148</v>
      </c>
    </row>
    <row customHeight="1" ht="11.25">
      <c r="A12" s="0" t="s">
        <v>16</v>
      </c>
      <c r="B12" s="0" t="s">
        <v>98</v>
      </c>
      <c r="C12" s="0" t="s">
        <v>3090</v>
      </c>
      <c r="D12" s="0" t="s">
        <v>3111</v>
      </c>
      <c r="E12" s="0" t="s">
        <v>3112</v>
      </c>
      <c r="F12" s="0" t="s">
        <v>3094</v>
      </c>
      <c r="G12" s="0" t="s">
        <v>149</v>
      </c>
    </row>
    <row customHeight="1" ht="11.25">
      <c r="A13" s="0" t="s">
        <v>16</v>
      </c>
      <c r="B13" s="0" t="s">
        <v>3113</v>
      </c>
      <c r="C13" s="0" t="s">
        <v>3114</v>
      </c>
      <c r="D13" s="0" t="s">
        <v>3115</v>
      </c>
      <c r="E13" s="0" t="s">
        <v>3116</v>
      </c>
      <c r="F13" s="0" t="s">
        <v>3094</v>
      </c>
      <c r="G13" s="0" t="s">
        <v>150</v>
      </c>
    </row>
    <row customHeight="1" ht="11.25">
      <c r="A14" s="0" t="s">
        <v>16</v>
      </c>
      <c r="B14" s="0" t="s">
        <v>3113</v>
      </c>
      <c r="C14" s="0" t="s">
        <v>3114</v>
      </c>
      <c r="D14" s="0" t="s">
        <v>3113</v>
      </c>
      <c r="E14" s="0" t="s">
        <v>3114</v>
      </c>
      <c r="F14" s="0" t="s">
        <v>3091</v>
      </c>
      <c r="G14" s="0" t="s">
        <v>151</v>
      </c>
    </row>
    <row customHeight="1" ht="11.25">
      <c r="A15" s="0" t="s">
        <v>16</v>
      </c>
      <c r="B15" s="0" t="s">
        <v>3113</v>
      </c>
      <c r="C15" s="0" t="s">
        <v>3114</v>
      </c>
      <c r="D15" s="0" t="s">
        <v>3117</v>
      </c>
      <c r="E15" s="0" t="s">
        <v>3118</v>
      </c>
      <c r="F15" s="0" t="s">
        <v>3094</v>
      </c>
      <c r="G15" s="0" t="s">
        <v>152</v>
      </c>
    </row>
    <row customHeight="1" ht="11.25">
      <c r="A16" s="0" t="s">
        <v>16</v>
      </c>
      <c r="B16" s="0" t="s">
        <v>3113</v>
      </c>
      <c r="C16" s="0" t="s">
        <v>3114</v>
      </c>
      <c r="D16" s="0" t="s">
        <v>3119</v>
      </c>
      <c r="E16" s="0" t="s">
        <v>3120</v>
      </c>
      <c r="F16" s="0" t="s">
        <v>3121</v>
      </c>
      <c r="G16" s="0" t="s">
        <v>1474</v>
      </c>
    </row>
    <row customHeight="1" ht="11.25">
      <c r="A17" s="0" t="s">
        <v>16</v>
      </c>
      <c r="B17" s="0" t="s">
        <v>3113</v>
      </c>
      <c r="C17" s="0" t="s">
        <v>3114</v>
      </c>
      <c r="D17" s="0" t="s">
        <v>3122</v>
      </c>
      <c r="E17" s="0" t="s">
        <v>3123</v>
      </c>
      <c r="F17" s="0" t="s">
        <v>3094</v>
      </c>
      <c r="G17" s="0" t="s">
        <v>1480</v>
      </c>
    </row>
    <row customHeight="1" ht="11.25">
      <c r="A18" s="0" t="s">
        <v>16</v>
      </c>
      <c r="B18" s="0" t="s">
        <v>3113</v>
      </c>
      <c r="C18" s="0" t="s">
        <v>3114</v>
      </c>
      <c r="D18" s="0" t="s">
        <v>3124</v>
      </c>
      <c r="E18" s="0" t="s">
        <v>3125</v>
      </c>
      <c r="F18" s="0" t="s">
        <v>3094</v>
      </c>
      <c r="G18" s="0" t="s">
        <v>1492</v>
      </c>
    </row>
    <row customHeight="1" ht="11.25">
      <c r="A19" s="0" t="s">
        <v>16</v>
      </c>
      <c r="B19" s="0" t="s">
        <v>3126</v>
      </c>
      <c r="C19" s="0" t="s">
        <v>3127</v>
      </c>
      <c r="D19" s="0" t="s">
        <v>3126</v>
      </c>
      <c r="E19" s="0" t="s">
        <v>3127</v>
      </c>
      <c r="F19" s="0" t="s">
        <v>3128</v>
      </c>
      <c r="G19" s="0" t="s">
        <v>1506</v>
      </c>
    </row>
    <row customHeight="1" ht="11.25">
      <c r="A20" s="0" t="s">
        <v>16</v>
      </c>
      <c r="B20" s="0" t="s">
        <v>3129</v>
      </c>
      <c r="C20" s="0" t="s">
        <v>3130</v>
      </c>
      <c r="D20" s="0" t="s">
        <v>3129</v>
      </c>
      <c r="E20" s="0" t="s">
        <v>3130</v>
      </c>
      <c r="F20" s="0" t="s">
        <v>3091</v>
      </c>
      <c r="G20" s="0" t="s">
        <v>1518</v>
      </c>
    </row>
    <row customHeight="1" ht="11.25">
      <c r="A21" s="0" t="s">
        <v>16</v>
      </c>
      <c r="B21" s="0" t="s">
        <v>3129</v>
      </c>
      <c r="C21" s="0" t="s">
        <v>3130</v>
      </c>
      <c r="D21" s="0" t="s">
        <v>3131</v>
      </c>
      <c r="E21" s="0" t="s">
        <v>3132</v>
      </c>
      <c r="F21" s="0" t="s">
        <v>3094</v>
      </c>
      <c r="G21" s="0" t="s">
        <v>1527</v>
      </c>
    </row>
    <row customHeight="1" ht="11.25">
      <c r="A22" s="0" t="s">
        <v>16</v>
      </c>
      <c r="B22" s="0" t="s">
        <v>3129</v>
      </c>
      <c r="C22" s="0" t="s">
        <v>3130</v>
      </c>
      <c r="D22" s="0" t="s">
        <v>3133</v>
      </c>
      <c r="E22" s="0" t="s">
        <v>3134</v>
      </c>
      <c r="F22" s="0" t="s">
        <v>3097</v>
      </c>
      <c r="G22" s="0" t="s">
        <v>1543</v>
      </c>
    </row>
    <row customHeight="1" ht="11.25">
      <c r="A23" s="0" t="s">
        <v>16</v>
      </c>
      <c r="B23" s="0" t="s">
        <v>3129</v>
      </c>
      <c r="C23" s="0" t="s">
        <v>3130</v>
      </c>
      <c r="D23" s="0" t="s">
        <v>3135</v>
      </c>
      <c r="E23" s="0" t="s">
        <v>3136</v>
      </c>
      <c r="F23" s="0" t="s">
        <v>3094</v>
      </c>
      <c r="G23" s="0" t="s">
        <v>1550</v>
      </c>
    </row>
    <row customHeight="1" ht="11.25">
      <c r="A24" s="0" t="s">
        <v>16</v>
      </c>
      <c r="B24" s="0" t="s">
        <v>3129</v>
      </c>
      <c r="C24" s="0" t="s">
        <v>3130</v>
      </c>
      <c r="D24" s="0" t="s">
        <v>3137</v>
      </c>
      <c r="E24" s="0" t="s">
        <v>3138</v>
      </c>
      <c r="F24" s="0" t="s">
        <v>3094</v>
      </c>
      <c r="G24" s="0" t="s">
        <v>1558</v>
      </c>
    </row>
    <row customHeight="1" ht="11.25">
      <c r="A25" s="0" t="s">
        <v>16</v>
      </c>
      <c r="B25" s="0" t="s">
        <v>3129</v>
      </c>
      <c r="C25" s="0" t="s">
        <v>3130</v>
      </c>
      <c r="D25" s="0" t="s">
        <v>3139</v>
      </c>
      <c r="E25" s="0" t="s">
        <v>3140</v>
      </c>
      <c r="F25" s="0" t="s">
        <v>3094</v>
      </c>
      <c r="G25" s="0" t="s">
        <v>1565</v>
      </c>
    </row>
    <row customHeight="1" ht="11.25">
      <c r="A26" s="0" t="s">
        <v>16</v>
      </c>
      <c r="B26" s="0" t="s">
        <v>3129</v>
      </c>
      <c r="C26" s="0" t="s">
        <v>3130</v>
      </c>
      <c r="D26" s="0" t="s">
        <v>3141</v>
      </c>
      <c r="E26" s="0" t="s">
        <v>3142</v>
      </c>
      <c r="F26" s="0" t="s">
        <v>3094</v>
      </c>
      <c r="G26" s="0" t="s">
        <v>1569</v>
      </c>
    </row>
    <row customHeight="1" ht="11.25">
      <c r="A27" s="0" t="s">
        <v>16</v>
      </c>
      <c r="B27" s="0" t="s">
        <v>3129</v>
      </c>
      <c r="C27" s="0" t="s">
        <v>3130</v>
      </c>
      <c r="D27" s="0" t="s">
        <v>3143</v>
      </c>
      <c r="E27" s="0" t="s">
        <v>3144</v>
      </c>
      <c r="F27" s="0" t="s">
        <v>3094</v>
      </c>
      <c r="G27" s="0" t="s">
        <v>1574</v>
      </c>
    </row>
    <row customHeight="1" ht="11.25">
      <c r="A28" s="0" t="s">
        <v>16</v>
      </c>
      <c r="B28" s="0" t="s">
        <v>3129</v>
      </c>
      <c r="C28" s="0" t="s">
        <v>3130</v>
      </c>
      <c r="D28" s="0" t="s">
        <v>3145</v>
      </c>
      <c r="E28" s="0" t="s">
        <v>3146</v>
      </c>
      <c r="F28" s="0" t="s">
        <v>3094</v>
      </c>
      <c r="G28" s="0" t="s">
        <v>1582</v>
      </c>
    </row>
    <row customHeight="1" ht="11.25">
      <c r="A29" s="0" t="s">
        <v>16</v>
      </c>
      <c r="B29" s="0" t="s">
        <v>3129</v>
      </c>
      <c r="C29" s="0" t="s">
        <v>3130</v>
      </c>
      <c r="D29" s="0" t="s">
        <v>3147</v>
      </c>
      <c r="E29" s="0" t="s">
        <v>3148</v>
      </c>
      <c r="F29" s="0" t="s">
        <v>3094</v>
      </c>
      <c r="G29" s="0" t="s">
        <v>1584</v>
      </c>
    </row>
    <row customHeight="1" ht="11.25">
      <c r="A30" s="0" t="s">
        <v>16</v>
      </c>
      <c r="B30" s="0" t="s">
        <v>3149</v>
      </c>
      <c r="C30" s="0" t="s">
        <v>3150</v>
      </c>
      <c r="D30" s="0" t="s">
        <v>3149</v>
      </c>
      <c r="E30" s="0" t="s">
        <v>3150</v>
      </c>
      <c r="F30" s="0" t="s">
        <v>3091</v>
      </c>
      <c r="G30" s="0" t="s">
        <v>1587</v>
      </c>
    </row>
    <row customHeight="1" ht="11.25">
      <c r="A31" s="0" t="s">
        <v>16</v>
      </c>
      <c r="B31" s="0" t="s">
        <v>3149</v>
      </c>
      <c r="C31" s="0" t="s">
        <v>3150</v>
      </c>
      <c r="D31" s="0" t="s">
        <v>3151</v>
      </c>
      <c r="E31" s="0" t="s">
        <v>3152</v>
      </c>
      <c r="F31" s="0" t="s">
        <v>3094</v>
      </c>
      <c r="G31" s="0" t="s">
        <v>1592</v>
      </c>
    </row>
    <row customHeight="1" ht="11.25">
      <c r="A32" s="0" t="s">
        <v>16</v>
      </c>
      <c r="B32" s="0" t="s">
        <v>3149</v>
      </c>
      <c r="C32" s="0" t="s">
        <v>3150</v>
      </c>
      <c r="D32" s="0" t="s">
        <v>3153</v>
      </c>
      <c r="E32" s="0" t="s">
        <v>3154</v>
      </c>
      <c r="F32" s="0" t="s">
        <v>3094</v>
      </c>
      <c r="G32" s="0" t="s">
        <v>1594</v>
      </c>
    </row>
    <row customHeight="1" ht="11.25">
      <c r="A33" s="0" t="s">
        <v>16</v>
      </c>
      <c r="B33" s="0" t="s">
        <v>3149</v>
      </c>
      <c r="C33" s="0" t="s">
        <v>3150</v>
      </c>
      <c r="D33" s="0" t="s">
        <v>3155</v>
      </c>
      <c r="E33" s="0" t="s">
        <v>3156</v>
      </c>
      <c r="F33" s="0" t="s">
        <v>3094</v>
      </c>
      <c r="G33" s="0" t="s">
        <v>1596</v>
      </c>
    </row>
    <row customHeight="1" ht="11.25">
      <c r="A34" s="0" t="s">
        <v>16</v>
      </c>
      <c r="B34" s="0" t="s">
        <v>3149</v>
      </c>
      <c r="C34" s="0" t="s">
        <v>3150</v>
      </c>
      <c r="D34" s="0" t="s">
        <v>3157</v>
      </c>
      <c r="E34" s="0" t="s">
        <v>3158</v>
      </c>
      <c r="F34" s="0" t="s">
        <v>3110</v>
      </c>
      <c r="G34" s="0" t="s">
        <v>1598</v>
      </c>
    </row>
    <row customHeight="1" ht="11.25">
      <c r="A35" s="0" t="s">
        <v>16</v>
      </c>
      <c r="B35" s="0" t="s">
        <v>3149</v>
      </c>
      <c r="C35" s="0" t="s">
        <v>3150</v>
      </c>
      <c r="D35" s="0" t="s">
        <v>3159</v>
      </c>
      <c r="E35" s="0" t="s">
        <v>3160</v>
      </c>
      <c r="F35" s="0" t="s">
        <v>3110</v>
      </c>
      <c r="G35" s="0" t="s">
        <v>1603</v>
      </c>
    </row>
    <row customHeight="1" ht="11.25">
      <c r="A36" s="0" t="s">
        <v>16</v>
      </c>
      <c r="B36" s="0" t="s">
        <v>3149</v>
      </c>
      <c r="C36" s="0" t="s">
        <v>3150</v>
      </c>
      <c r="D36" s="0" t="s">
        <v>3161</v>
      </c>
      <c r="E36" s="0" t="s">
        <v>3162</v>
      </c>
      <c r="F36" s="0" t="s">
        <v>3110</v>
      </c>
      <c r="G36" s="0" t="s">
        <v>1608</v>
      </c>
    </row>
    <row customHeight="1" ht="11.25">
      <c r="A37" s="0" t="s">
        <v>16</v>
      </c>
      <c r="B37" s="0" t="s">
        <v>3149</v>
      </c>
      <c r="C37" s="0" t="s">
        <v>3150</v>
      </c>
      <c r="D37" s="0" t="s">
        <v>3163</v>
      </c>
      <c r="E37" s="0" t="s">
        <v>3164</v>
      </c>
      <c r="F37" s="0" t="s">
        <v>3094</v>
      </c>
      <c r="G37" s="0" t="s">
        <v>1612</v>
      </c>
    </row>
    <row customHeight="1" ht="11.25">
      <c r="A38" s="0" t="s">
        <v>16</v>
      </c>
      <c r="B38" s="0" t="s">
        <v>3149</v>
      </c>
      <c r="C38" s="0" t="s">
        <v>3150</v>
      </c>
      <c r="D38" s="0" t="s">
        <v>3165</v>
      </c>
      <c r="E38" s="0" t="s">
        <v>3166</v>
      </c>
      <c r="F38" s="0" t="s">
        <v>3094</v>
      </c>
      <c r="G38" s="0" t="s">
        <v>1620</v>
      </c>
    </row>
    <row customHeight="1" ht="11.25">
      <c r="A39" s="0" t="s">
        <v>16</v>
      </c>
      <c r="B39" s="0" t="s">
        <v>3149</v>
      </c>
      <c r="C39" s="0" t="s">
        <v>3150</v>
      </c>
      <c r="D39" s="0" t="s">
        <v>3167</v>
      </c>
      <c r="E39" s="0" t="s">
        <v>3168</v>
      </c>
      <c r="F39" s="0" t="s">
        <v>3094</v>
      </c>
      <c r="G39" s="0" t="s">
        <v>1626</v>
      </c>
    </row>
    <row customHeight="1" ht="11.25">
      <c r="A40" s="0" t="s">
        <v>16</v>
      </c>
      <c r="B40" s="0" t="s">
        <v>3149</v>
      </c>
      <c r="C40" s="0" t="s">
        <v>3150</v>
      </c>
      <c r="D40" s="0" t="s">
        <v>3169</v>
      </c>
      <c r="E40" s="0" t="s">
        <v>3170</v>
      </c>
      <c r="F40" s="0" t="s">
        <v>3094</v>
      </c>
      <c r="G40" s="0" t="s">
        <v>1631</v>
      </c>
    </row>
    <row customHeight="1" ht="11.25">
      <c r="A41" s="0" t="s">
        <v>16</v>
      </c>
      <c r="B41" s="0" t="s">
        <v>3171</v>
      </c>
      <c r="C41" s="0" t="s">
        <v>3172</v>
      </c>
      <c r="D41" s="0" t="s">
        <v>3173</v>
      </c>
      <c r="E41" s="0" t="s">
        <v>3174</v>
      </c>
      <c r="F41" s="0" t="s">
        <v>3094</v>
      </c>
      <c r="G41" s="0" t="s">
        <v>1635</v>
      </c>
    </row>
    <row customHeight="1" ht="11.25">
      <c r="A42" s="0" t="s">
        <v>16</v>
      </c>
      <c r="B42" s="0" t="s">
        <v>3171</v>
      </c>
      <c r="C42" s="0" t="s">
        <v>3172</v>
      </c>
      <c r="D42" s="0" t="s">
        <v>3175</v>
      </c>
      <c r="E42" s="0" t="s">
        <v>3176</v>
      </c>
      <c r="F42" s="0" t="s">
        <v>3094</v>
      </c>
      <c r="G42" s="0" t="s">
        <v>1638</v>
      </c>
    </row>
    <row customHeight="1" ht="11.25">
      <c r="A43" s="0" t="s">
        <v>16</v>
      </c>
      <c r="B43" s="0" t="s">
        <v>3171</v>
      </c>
      <c r="C43" s="0" t="s">
        <v>3172</v>
      </c>
      <c r="D43" s="0" t="s">
        <v>3171</v>
      </c>
      <c r="E43" s="0" t="s">
        <v>3172</v>
      </c>
      <c r="F43" s="0" t="s">
        <v>3091</v>
      </c>
      <c r="G43" s="0" t="s">
        <v>1645</v>
      </c>
    </row>
    <row customHeight="1" ht="11.25">
      <c r="A44" s="0" t="s">
        <v>16</v>
      </c>
      <c r="B44" s="0" t="s">
        <v>3171</v>
      </c>
      <c r="C44" s="0" t="s">
        <v>3172</v>
      </c>
      <c r="D44" s="0" t="s">
        <v>3177</v>
      </c>
      <c r="E44" s="0" t="s">
        <v>3178</v>
      </c>
      <c r="F44" s="0" t="s">
        <v>3094</v>
      </c>
      <c r="G44" s="0" t="s">
        <v>1654</v>
      </c>
    </row>
    <row customHeight="1" ht="11.25">
      <c r="A45" s="0" t="s">
        <v>16</v>
      </c>
      <c r="B45" s="0" t="s">
        <v>3171</v>
      </c>
      <c r="C45" s="0" t="s">
        <v>3172</v>
      </c>
      <c r="D45" s="0" t="s">
        <v>3179</v>
      </c>
      <c r="E45" s="0" t="s">
        <v>3180</v>
      </c>
      <c r="F45" s="0" t="s">
        <v>3121</v>
      </c>
      <c r="G45" s="0" t="s">
        <v>1659</v>
      </c>
    </row>
    <row customHeight="1" ht="11.25">
      <c r="A46" s="0" t="s">
        <v>16</v>
      </c>
      <c r="B46" s="0" t="s">
        <v>3171</v>
      </c>
      <c r="C46" s="0" t="s">
        <v>3172</v>
      </c>
      <c r="D46" s="0" t="s">
        <v>3181</v>
      </c>
      <c r="E46" s="0" t="s">
        <v>3182</v>
      </c>
      <c r="F46" s="0" t="s">
        <v>3110</v>
      </c>
      <c r="G46" s="0" t="s">
        <v>1663</v>
      </c>
    </row>
    <row customHeight="1" ht="11.25">
      <c r="A47" s="0" t="s">
        <v>16</v>
      </c>
      <c r="B47" s="0" t="s">
        <v>3171</v>
      </c>
      <c r="C47" s="0" t="s">
        <v>3172</v>
      </c>
      <c r="D47" s="0" t="s">
        <v>3183</v>
      </c>
      <c r="E47" s="0" t="s">
        <v>3184</v>
      </c>
      <c r="F47" s="0" t="s">
        <v>3110</v>
      </c>
      <c r="G47" s="0" t="s">
        <v>1669</v>
      </c>
    </row>
    <row customHeight="1" ht="11.25">
      <c r="A48" s="0" t="s">
        <v>16</v>
      </c>
      <c r="B48" s="0" t="s">
        <v>3171</v>
      </c>
      <c r="C48" s="0" t="s">
        <v>3172</v>
      </c>
      <c r="D48" s="0" t="s">
        <v>3185</v>
      </c>
      <c r="E48" s="0" t="s">
        <v>3186</v>
      </c>
      <c r="F48" s="0" t="s">
        <v>3094</v>
      </c>
      <c r="G48" s="0" t="s">
        <v>1674</v>
      </c>
    </row>
    <row customHeight="1" ht="11.25">
      <c r="A49" s="0" t="s">
        <v>16</v>
      </c>
      <c r="B49" s="0" t="s">
        <v>3171</v>
      </c>
      <c r="C49" s="0" t="s">
        <v>3172</v>
      </c>
      <c r="D49" s="0" t="s">
        <v>3187</v>
      </c>
      <c r="E49" s="0" t="s">
        <v>3188</v>
      </c>
      <c r="F49" s="0" t="s">
        <v>3094</v>
      </c>
      <c r="G49" s="0" t="s">
        <v>1677</v>
      </c>
    </row>
    <row customHeight="1" ht="11.25">
      <c r="A50" s="0" t="s">
        <v>16</v>
      </c>
      <c r="B50" s="0" t="s">
        <v>3171</v>
      </c>
      <c r="C50" s="0" t="s">
        <v>3172</v>
      </c>
      <c r="D50" s="0" t="s">
        <v>3189</v>
      </c>
      <c r="E50" s="0" t="s">
        <v>3190</v>
      </c>
      <c r="F50" s="0" t="s">
        <v>3094</v>
      </c>
      <c r="G50" s="0" t="s">
        <v>1680</v>
      </c>
    </row>
    <row customHeight="1" ht="11.25">
      <c r="A51" s="0" t="s">
        <v>16</v>
      </c>
      <c r="B51" s="0" t="s">
        <v>3171</v>
      </c>
      <c r="C51" s="0" t="s">
        <v>3172</v>
      </c>
      <c r="D51" s="0" t="s">
        <v>3191</v>
      </c>
      <c r="E51" s="0" t="s">
        <v>3192</v>
      </c>
      <c r="F51" s="0" t="s">
        <v>3094</v>
      </c>
      <c r="G51" s="0" t="s">
        <v>1685</v>
      </c>
    </row>
    <row customHeight="1" ht="11.25">
      <c r="A52" s="0" t="s">
        <v>16</v>
      </c>
      <c r="B52" s="0" t="s">
        <v>3171</v>
      </c>
      <c r="C52" s="0" t="s">
        <v>3172</v>
      </c>
      <c r="D52" s="0" t="s">
        <v>3193</v>
      </c>
      <c r="E52" s="0" t="s">
        <v>3194</v>
      </c>
      <c r="F52" s="0" t="s">
        <v>3094</v>
      </c>
      <c r="G52" s="0" t="s">
        <v>1689</v>
      </c>
    </row>
    <row customHeight="1" ht="11.25">
      <c r="A53" s="0" t="s">
        <v>16</v>
      </c>
      <c r="B53" s="0" t="s">
        <v>3171</v>
      </c>
      <c r="C53" s="0" t="s">
        <v>3172</v>
      </c>
      <c r="D53" s="0" t="s">
        <v>3195</v>
      </c>
      <c r="E53" s="0" t="s">
        <v>3196</v>
      </c>
      <c r="F53" s="0" t="s">
        <v>3094</v>
      </c>
      <c r="G53" s="0" t="s">
        <v>1691</v>
      </c>
    </row>
    <row customHeight="1" ht="11.25">
      <c r="A54" s="0" t="s">
        <v>16</v>
      </c>
      <c r="B54" s="0" t="s">
        <v>3171</v>
      </c>
      <c r="C54" s="0" t="s">
        <v>3172</v>
      </c>
      <c r="D54" s="0" t="s">
        <v>3197</v>
      </c>
      <c r="E54" s="0" t="s">
        <v>3198</v>
      </c>
      <c r="F54" s="0" t="s">
        <v>3094</v>
      </c>
      <c r="G54" s="0" t="s">
        <v>1694</v>
      </c>
    </row>
    <row customHeight="1" ht="11.25">
      <c r="A55" s="0" t="s">
        <v>16</v>
      </c>
      <c r="B55" s="0" t="s">
        <v>3171</v>
      </c>
      <c r="C55" s="0" t="s">
        <v>3172</v>
      </c>
      <c r="D55" s="0" t="s">
        <v>3199</v>
      </c>
      <c r="E55" s="0" t="s">
        <v>3200</v>
      </c>
      <c r="F55" s="0" t="s">
        <v>3094</v>
      </c>
      <c r="G55" s="0" t="s">
        <v>1698</v>
      </c>
    </row>
    <row customHeight="1" ht="11.25">
      <c r="A56" s="0" t="s">
        <v>16</v>
      </c>
      <c r="B56" s="0" t="s">
        <v>3201</v>
      </c>
      <c r="C56" s="0" t="s">
        <v>3202</v>
      </c>
      <c r="D56" s="0" t="s">
        <v>3203</v>
      </c>
      <c r="E56" s="0" t="s">
        <v>3204</v>
      </c>
      <c r="F56" s="0" t="s">
        <v>3094</v>
      </c>
      <c r="G56" s="0" t="s">
        <v>1701</v>
      </c>
    </row>
    <row customHeight="1" ht="11.25">
      <c r="A57" s="0" t="s">
        <v>16</v>
      </c>
      <c r="B57" s="0" t="s">
        <v>3201</v>
      </c>
      <c r="C57" s="0" t="s">
        <v>3202</v>
      </c>
      <c r="D57" s="0" t="s">
        <v>3205</v>
      </c>
      <c r="E57" s="0" t="s">
        <v>3206</v>
      </c>
      <c r="F57" s="0" t="s">
        <v>3094</v>
      </c>
      <c r="G57" s="0" t="s">
        <v>1704</v>
      </c>
    </row>
    <row customHeight="1" ht="11.25">
      <c r="A58" s="0" t="s">
        <v>16</v>
      </c>
      <c r="B58" s="0" t="s">
        <v>3201</v>
      </c>
      <c r="C58" s="0" t="s">
        <v>3202</v>
      </c>
      <c r="D58" s="0" t="s">
        <v>3207</v>
      </c>
      <c r="E58" s="0" t="s">
        <v>3208</v>
      </c>
      <c r="F58" s="0" t="s">
        <v>3094</v>
      </c>
      <c r="G58" s="0" t="s">
        <v>1707</v>
      </c>
    </row>
    <row customHeight="1" ht="11.25">
      <c r="A59" s="0" t="s">
        <v>16</v>
      </c>
      <c r="B59" s="0" t="s">
        <v>3201</v>
      </c>
      <c r="C59" s="0" t="s">
        <v>3202</v>
      </c>
      <c r="D59" s="0" t="s">
        <v>3209</v>
      </c>
      <c r="E59" s="0" t="s">
        <v>3210</v>
      </c>
      <c r="F59" s="0" t="s">
        <v>3094</v>
      </c>
      <c r="G59" s="0" t="s">
        <v>1711</v>
      </c>
    </row>
    <row customHeight="1" ht="11.25">
      <c r="A60" s="0" t="s">
        <v>16</v>
      </c>
      <c r="B60" s="0" t="s">
        <v>3201</v>
      </c>
      <c r="C60" s="0" t="s">
        <v>3202</v>
      </c>
      <c r="D60" s="0" t="s">
        <v>3201</v>
      </c>
      <c r="E60" s="0" t="s">
        <v>3202</v>
      </c>
      <c r="F60" s="0" t="s">
        <v>3091</v>
      </c>
      <c r="G60" s="0" t="s">
        <v>1714</v>
      </c>
    </row>
    <row customHeight="1" ht="11.25">
      <c r="A61" s="0" t="s">
        <v>16</v>
      </c>
      <c r="B61" s="0" t="s">
        <v>3201</v>
      </c>
      <c r="C61" s="0" t="s">
        <v>3202</v>
      </c>
      <c r="D61" s="0" t="s">
        <v>3211</v>
      </c>
      <c r="E61" s="0" t="s">
        <v>3212</v>
      </c>
      <c r="F61" s="0" t="s">
        <v>3094</v>
      </c>
      <c r="G61" s="0" t="s">
        <v>3213</v>
      </c>
    </row>
    <row customHeight="1" ht="11.25">
      <c r="A62" s="0" t="s">
        <v>16</v>
      </c>
      <c r="B62" s="0" t="s">
        <v>3201</v>
      </c>
      <c r="C62" s="0" t="s">
        <v>3202</v>
      </c>
      <c r="D62" s="0" t="s">
        <v>3214</v>
      </c>
      <c r="E62" s="0" t="s">
        <v>3215</v>
      </c>
      <c r="F62" s="0" t="s">
        <v>3097</v>
      </c>
      <c r="G62" s="0" t="s">
        <v>3216</v>
      </c>
    </row>
    <row customHeight="1" ht="11.25">
      <c r="A63" s="0" t="s">
        <v>16</v>
      </c>
      <c r="B63" s="0" t="s">
        <v>3201</v>
      </c>
      <c r="C63" s="0" t="s">
        <v>3202</v>
      </c>
      <c r="D63" s="0" t="s">
        <v>3217</v>
      </c>
      <c r="E63" s="0" t="s">
        <v>3218</v>
      </c>
      <c r="F63" s="0" t="s">
        <v>3094</v>
      </c>
      <c r="G63" s="0" t="s">
        <v>3219</v>
      </c>
    </row>
    <row customHeight="1" ht="11.25">
      <c r="A64" s="0" t="s">
        <v>16</v>
      </c>
      <c r="B64" s="0" t="s">
        <v>3201</v>
      </c>
      <c r="C64" s="0" t="s">
        <v>3202</v>
      </c>
      <c r="D64" s="0" t="s">
        <v>3220</v>
      </c>
      <c r="E64" s="0" t="s">
        <v>3221</v>
      </c>
      <c r="F64" s="0" t="s">
        <v>3094</v>
      </c>
      <c r="G64" s="0" t="s">
        <v>3222</v>
      </c>
    </row>
    <row customHeight="1" ht="11.25">
      <c r="A65" s="0" t="s">
        <v>16</v>
      </c>
      <c r="B65" s="0" t="s">
        <v>3201</v>
      </c>
      <c r="C65" s="0" t="s">
        <v>3202</v>
      </c>
      <c r="D65" s="0" t="s">
        <v>3223</v>
      </c>
      <c r="E65" s="0" t="s">
        <v>3224</v>
      </c>
      <c r="F65" s="0" t="s">
        <v>3094</v>
      </c>
      <c r="G65" s="0" t="s">
        <v>3225</v>
      </c>
    </row>
    <row customHeight="1" ht="11.25">
      <c r="A66" s="0" t="s">
        <v>16</v>
      </c>
      <c r="B66" s="0" t="s">
        <v>3201</v>
      </c>
      <c r="C66" s="0" t="s">
        <v>3202</v>
      </c>
      <c r="D66" s="0" t="s">
        <v>3226</v>
      </c>
      <c r="E66" s="0" t="s">
        <v>3227</v>
      </c>
      <c r="F66" s="0" t="s">
        <v>3094</v>
      </c>
      <c r="G66" s="0" t="s">
        <v>3228</v>
      </c>
    </row>
    <row customHeight="1" ht="11.25">
      <c r="A67" s="0" t="s">
        <v>16</v>
      </c>
      <c r="B67" s="0" t="s">
        <v>3201</v>
      </c>
      <c r="C67" s="0" t="s">
        <v>3202</v>
      </c>
      <c r="D67" s="0" t="s">
        <v>3229</v>
      </c>
      <c r="E67" s="0" t="s">
        <v>3230</v>
      </c>
      <c r="F67" s="0" t="s">
        <v>3094</v>
      </c>
      <c r="G67" s="0" t="s">
        <v>2031</v>
      </c>
    </row>
    <row customHeight="1" ht="11.25">
      <c r="A68" s="0" t="s">
        <v>16</v>
      </c>
      <c r="B68" s="0" t="s">
        <v>3201</v>
      </c>
      <c r="C68" s="0" t="s">
        <v>3202</v>
      </c>
      <c r="D68" s="0" t="s">
        <v>3231</v>
      </c>
      <c r="E68" s="0" t="s">
        <v>3232</v>
      </c>
      <c r="F68" s="0" t="s">
        <v>3094</v>
      </c>
      <c r="G68" s="0" t="s">
        <v>3233</v>
      </c>
    </row>
    <row customHeight="1" ht="11.25">
      <c r="A69" s="0" t="s">
        <v>16</v>
      </c>
      <c r="B69" s="0" t="s">
        <v>3201</v>
      </c>
      <c r="C69" s="0" t="s">
        <v>3202</v>
      </c>
      <c r="D69" s="0" t="s">
        <v>3234</v>
      </c>
      <c r="E69" s="0" t="s">
        <v>3235</v>
      </c>
      <c r="F69" s="0" t="s">
        <v>3094</v>
      </c>
      <c r="G69" s="0" t="s">
        <v>2234</v>
      </c>
    </row>
    <row customHeight="1" ht="11.25">
      <c r="A70" s="0" t="s">
        <v>16</v>
      </c>
      <c r="B70" s="0" t="s">
        <v>3201</v>
      </c>
      <c r="C70" s="0" t="s">
        <v>3202</v>
      </c>
      <c r="D70" s="0" t="s">
        <v>3236</v>
      </c>
      <c r="E70" s="0" t="s">
        <v>3237</v>
      </c>
      <c r="F70" s="0" t="s">
        <v>3094</v>
      </c>
      <c r="G70" s="0" t="s">
        <v>3238</v>
      </c>
    </row>
    <row customHeight="1" ht="11.25">
      <c r="A71" s="0" t="s">
        <v>16</v>
      </c>
      <c r="B71" s="0" t="s">
        <v>3201</v>
      </c>
      <c r="C71" s="0" t="s">
        <v>3202</v>
      </c>
      <c r="D71" s="0" t="s">
        <v>3239</v>
      </c>
      <c r="E71" s="0" t="s">
        <v>3240</v>
      </c>
      <c r="F71" s="0" t="s">
        <v>3094</v>
      </c>
      <c r="G71" s="0" t="s">
        <v>3241</v>
      </c>
    </row>
    <row customHeight="1" ht="11.25">
      <c r="A72" s="0" t="s">
        <v>16</v>
      </c>
      <c r="B72" s="0" t="s">
        <v>3201</v>
      </c>
      <c r="C72" s="0" t="s">
        <v>3202</v>
      </c>
      <c r="D72" s="0" t="s">
        <v>3242</v>
      </c>
      <c r="E72" s="0" t="s">
        <v>3243</v>
      </c>
      <c r="F72" s="0" t="s">
        <v>3094</v>
      </c>
      <c r="G72" s="0" t="s">
        <v>3244</v>
      </c>
    </row>
    <row customHeight="1" ht="11.25">
      <c r="A73" s="0" t="s">
        <v>16</v>
      </c>
      <c r="B73" s="0" t="s">
        <v>3201</v>
      </c>
      <c r="C73" s="0" t="s">
        <v>3202</v>
      </c>
      <c r="D73" s="0" t="s">
        <v>3245</v>
      </c>
      <c r="E73" s="0" t="s">
        <v>3246</v>
      </c>
      <c r="F73" s="0" t="s">
        <v>3094</v>
      </c>
      <c r="G73" s="0" t="s">
        <v>3247</v>
      </c>
    </row>
    <row customHeight="1" ht="11.25">
      <c r="A74" s="0" t="s">
        <v>16</v>
      </c>
      <c r="B74" s="0" t="s">
        <v>3201</v>
      </c>
      <c r="C74" s="0" t="s">
        <v>3202</v>
      </c>
      <c r="D74" s="0" t="s">
        <v>3248</v>
      </c>
      <c r="E74" s="0" t="s">
        <v>3249</v>
      </c>
      <c r="F74" s="0" t="s">
        <v>3094</v>
      </c>
      <c r="G74" s="0" t="s">
        <v>3250</v>
      </c>
    </row>
    <row customHeight="1" ht="11.25">
      <c r="A75" s="0" t="s">
        <v>16</v>
      </c>
      <c r="B75" s="0" t="s">
        <v>3201</v>
      </c>
      <c r="C75" s="0" t="s">
        <v>3202</v>
      </c>
      <c r="D75" s="0" t="s">
        <v>3251</v>
      </c>
      <c r="E75" s="0" t="s">
        <v>3252</v>
      </c>
      <c r="F75" s="0" t="s">
        <v>3094</v>
      </c>
      <c r="G75" s="0" t="s">
        <v>3253</v>
      </c>
    </row>
    <row customHeight="1" ht="11.25">
      <c r="A76" s="0" t="s">
        <v>16</v>
      </c>
      <c r="B76" s="0" t="s">
        <v>3254</v>
      </c>
      <c r="C76" s="0" t="s">
        <v>3255</v>
      </c>
      <c r="D76" s="0" t="s">
        <v>3254</v>
      </c>
      <c r="E76" s="0" t="s">
        <v>3255</v>
      </c>
      <c r="F76" s="0" t="s">
        <v>3256</v>
      </c>
      <c r="G76" s="0" t="s">
        <v>3257</v>
      </c>
    </row>
    <row customHeight="1" ht="11.25">
      <c r="A77" s="0" t="s">
        <v>16</v>
      </c>
      <c r="B77" s="0" t="s">
        <v>3258</v>
      </c>
      <c r="C77" s="0" t="s">
        <v>3259</v>
      </c>
      <c r="D77" s="0" t="s">
        <v>3258</v>
      </c>
      <c r="E77" s="0" t="s">
        <v>3259</v>
      </c>
      <c r="F77" s="0" t="s">
        <v>3256</v>
      </c>
      <c r="G77" s="0" t="s">
        <v>3260</v>
      </c>
    </row>
    <row customHeight="1" ht="11.25">
      <c r="A78" s="0" t="s">
        <v>16</v>
      </c>
      <c r="B78" s="0" t="s">
        <v>3261</v>
      </c>
      <c r="C78" s="0" t="s">
        <v>3262</v>
      </c>
      <c r="D78" s="0" t="s">
        <v>3263</v>
      </c>
      <c r="E78" s="0" t="s">
        <v>3264</v>
      </c>
      <c r="F78" s="0" t="s">
        <v>3094</v>
      </c>
      <c r="G78" s="0" t="s">
        <v>3265</v>
      </c>
    </row>
    <row customHeight="1" ht="11.25">
      <c r="A79" s="0" t="s">
        <v>16</v>
      </c>
      <c r="B79" s="0" t="s">
        <v>3261</v>
      </c>
      <c r="C79" s="0" t="s">
        <v>3262</v>
      </c>
      <c r="D79" s="0" t="s">
        <v>3266</v>
      </c>
      <c r="E79" s="0" t="s">
        <v>3267</v>
      </c>
      <c r="F79" s="0" t="s">
        <v>3094</v>
      </c>
      <c r="G79" s="0" t="s">
        <v>3268</v>
      </c>
    </row>
    <row customHeight="1" ht="11.25">
      <c r="A80" s="0" t="s">
        <v>16</v>
      </c>
      <c r="B80" s="0" t="s">
        <v>3261</v>
      </c>
      <c r="C80" s="0" t="s">
        <v>3262</v>
      </c>
      <c r="D80" s="0" t="s">
        <v>3269</v>
      </c>
      <c r="E80" s="0" t="s">
        <v>3270</v>
      </c>
      <c r="F80" s="0" t="s">
        <v>3094</v>
      </c>
      <c r="G80" s="0" t="s">
        <v>3271</v>
      </c>
    </row>
    <row customHeight="1" ht="11.25">
      <c r="A81" s="0" t="s">
        <v>16</v>
      </c>
      <c r="B81" s="0" t="s">
        <v>3261</v>
      </c>
      <c r="C81" s="0" t="s">
        <v>3262</v>
      </c>
      <c r="D81" s="0" t="s">
        <v>3272</v>
      </c>
      <c r="E81" s="0" t="s">
        <v>3273</v>
      </c>
      <c r="F81" s="0" t="s">
        <v>3094</v>
      </c>
      <c r="G81" s="0" t="s">
        <v>3274</v>
      </c>
    </row>
    <row customHeight="1" ht="11.25">
      <c r="A82" s="0" t="s">
        <v>16</v>
      </c>
      <c r="B82" s="0" t="s">
        <v>3261</v>
      </c>
      <c r="C82" s="0" t="s">
        <v>3262</v>
      </c>
      <c r="D82" s="0" t="s">
        <v>3275</v>
      </c>
      <c r="E82" s="0" t="s">
        <v>3276</v>
      </c>
      <c r="F82" s="0" t="s">
        <v>3094</v>
      </c>
      <c r="G82" s="0" t="s">
        <v>3277</v>
      </c>
    </row>
    <row customHeight="1" ht="11.25">
      <c r="A83" s="0" t="s">
        <v>16</v>
      </c>
      <c r="B83" s="0" t="s">
        <v>3261</v>
      </c>
      <c r="C83" s="0" t="s">
        <v>3262</v>
      </c>
      <c r="D83" s="0" t="s">
        <v>3278</v>
      </c>
      <c r="E83" s="0" t="s">
        <v>3279</v>
      </c>
      <c r="F83" s="0" t="s">
        <v>3094</v>
      </c>
      <c r="G83" s="0" t="s">
        <v>3280</v>
      </c>
    </row>
    <row customHeight="1" ht="11.25">
      <c r="A84" s="0" t="s">
        <v>16</v>
      </c>
      <c r="B84" s="0" t="s">
        <v>3261</v>
      </c>
      <c r="C84" s="0" t="s">
        <v>3262</v>
      </c>
      <c r="D84" s="0" t="s">
        <v>3281</v>
      </c>
      <c r="E84" s="0" t="s">
        <v>3282</v>
      </c>
      <c r="F84" s="0" t="s">
        <v>3094</v>
      </c>
      <c r="G84" s="0" t="s">
        <v>3283</v>
      </c>
    </row>
    <row customHeight="1" ht="11.25">
      <c r="A85" s="0" t="s">
        <v>16</v>
      </c>
      <c r="B85" s="0" t="s">
        <v>3261</v>
      </c>
      <c r="C85" s="0" t="s">
        <v>3262</v>
      </c>
      <c r="D85" s="0" t="s">
        <v>3284</v>
      </c>
      <c r="E85" s="0" t="s">
        <v>3285</v>
      </c>
      <c r="F85" s="0" t="s">
        <v>3094</v>
      </c>
      <c r="G85" s="0" t="s">
        <v>3286</v>
      </c>
    </row>
    <row customHeight="1" ht="11.25">
      <c r="A86" s="0" t="s">
        <v>16</v>
      </c>
      <c r="B86" s="0" t="s">
        <v>3261</v>
      </c>
      <c r="C86" s="0" t="s">
        <v>3262</v>
      </c>
      <c r="D86" s="0" t="s">
        <v>3287</v>
      </c>
      <c r="E86" s="0" t="s">
        <v>3288</v>
      </c>
      <c r="F86" s="0" t="s">
        <v>3094</v>
      </c>
      <c r="G86" s="0" t="s">
        <v>3289</v>
      </c>
    </row>
    <row customHeight="1" ht="11.25">
      <c r="A87" s="0" t="s">
        <v>16</v>
      </c>
      <c r="B87" s="0" t="s">
        <v>3261</v>
      </c>
      <c r="C87" s="0" t="s">
        <v>3262</v>
      </c>
      <c r="D87" s="0" t="s">
        <v>3261</v>
      </c>
      <c r="E87" s="0" t="s">
        <v>3262</v>
      </c>
      <c r="F87" s="0" t="s">
        <v>3091</v>
      </c>
      <c r="G87" s="0" t="s">
        <v>3290</v>
      </c>
    </row>
    <row customHeight="1" ht="11.25">
      <c r="A88" s="0" t="s">
        <v>16</v>
      </c>
      <c r="B88" s="0" t="s">
        <v>3261</v>
      </c>
      <c r="C88" s="0" t="s">
        <v>3262</v>
      </c>
      <c r="D88" s="0" t="s">
        <v>3291</v>
      </c>
      <c r="E88" s="0" t="s">
        <v>3292</v>
      </c>
      <c r="F88" s="0" t="s">
        <v>3094</v>
      </c>
      <c r="G88" s="0" t="s">
        <v>3293</v>
      </c>
    </row>
    <row customHeight="1" ht="11.25">
      <c r="A89" s="0" t="s">
        <v>16</v>
      </c>
      <c r="B89" s="0" t="s">
        <v>3261</v>
      </c>
      <c r="C89" s="0" t="s">
        <v>3262</v>
      </c>
      <c r="D89" s="0" t="s">
        <v>3294</v>
      </c>
      <c r="E89" s="0" t="s">
        <v>3295</v>
      </c>
      <c r="F89" s="0" t="s">
        <v>3094</v>
      </c>
      <c r="G89" s="0" t="s">
        <v>3296</v>
      </c>
    </row>
    <row customHeight="1" ht="11.25">
      <c r="A90" s="0" t="s">
        <v>16</v>
      </c>
      <c r="B90" s="0" t="s">
        <v>3261</v>
      </c>
      <c r="C90" s="0" t="s">
        <v>3262</v>
      </c>
      <c r="D90" s="0" t="s">
        <v>3297</v>
      </c>
      <c r="E90" s="0" t="s">
        <v>3298</v>
      </c>
      <c r="F90" s="0" t="s">
        <v>3094</v>
      </c>
      <c r="G90" s="0" t="s">
        <v>3299</v>
      </c>
    </row>
    <row customHeight="1" ht="11.25">
      <c r="A91" s="0" t="s">
        <v>16</v>
      </c>
      <c r="B91" s="0" t="s">
        <v>3261</v>
      </c>
      <c r="C91" s="0" t="s">
        <v>3262</v>
      </c>
      <c r="D91" s="0" t="s">
        <v>3300</v>
      </c>
      <c r="E91" s="0" t="s">
        <v>3301</v>
      </c>
      <c r="F91" s="0" t="s">
        <v>3094</v>
      </c>
      <c r="G91" s="0" t="s">
        <v>3302</v>
      </c>
    </row>
    <row customHeight="1" ht="11.25">
      <c r="A92" s="0" t="s">
        <v>16</v>
      </c>
      <c r="B92" s="0" t="s">
        <v>3261</v>
      </c>
      <c r="C92" s="0" t="s">
        <v>3262</v>
      </c>
      <c r="D92" s="0" t="s">
        <v>3303</v>
      </c>
      <c r="E92" s="0" t="s">
        <v>3304</v>
      </c>
      <c r="F92" s="0" t="s">
        <v>3094</v>
      </c>
      <c r="G92" s="0" t="s">
        <v>3305</v>
      </c>
    </row>
    <row customHeight="1" ht="11.25">
      <c r="A93" s="0" t="s">
        <v>16</v>
      </c>
      <c r="B93" s="0" t="s">
        <v>3261</v>
      </c>
      <c r="C93" s="0" t="s">
        <v>3262</v>
      </c>
      <c r="D93" s="0" t="s">
        <v>3306</v>
      </c>
      <c r="E93" s="0" t="s">
        <v>3307</v>
      </c>
      <c r="F93" s="0" t="s">
        <v>3094</v>
      </c>
      <c r="G93" s="0" t="s">
        <v>3308</v>
      </c>
    </row>
    <row customHeight="1" ht="11.25">
      <c r="A94" s="0" t="s">
        <v>16</v>
      </c>
      <c r="B94" s="0" t="s">
        <v>3261</v>
      </c>
      <c r="C94" s="0" t="s">
        <v>3262</v>
      </c>
      <c r="D94" s="0" t="s">
        <v>3309</v>
      </c>
      <c r="E94" s="0" t="s">
        <v>3310</v>
      </c>
      <c r="F94" s="0" t="s">
        <v>3094</v>
      </c>
      <c r="G94" s="0" t="s">
        <v>3311</v>
      </c>
    </row>
    <row customHeight="1" ht="11.25">
      <c r="A95" s="0" t="s">
        <v>16</v>
      </c>
      <c r="B95" s="0" t="s">
        <v>3261</v>
      </c>
      <c r="C95" s="0" t="s">
        <v>3262</v>
      </c>
      <c r="D95" s="0" t="s">
        <v>3312</v>
      </c>
      <c r="E95" s="0" t="s">
        <v>3313</v>
      </c>
      <c r="F95" s="0" t="s">
        <v>3094</v>
      </c>
      <c r="G95" s="0" t="s">
        <v>3314</v>
      </c>
    </row>
    <row customHeight="1" ht="11.25">
      <c r="A96" s="0" t="s">
        <v>16</v>
      </c>
      <c r="B96" s="0" t="s">
        <v>3261</v>
      </c>
      <c r="C96" s="0" t="s">
        <v>3262</v>
      </c>
      <c r="D96" s="0" t="s">
        <v>3315</v>
      </c>
      <c r="E96" s="0" t="s">
        <v>3316</v>
      </c>
      <c r="F96" s="0" t="s">
        <v>3094</v>
      </c>
      <c r="G96" s="0" t="s">
        <v>3317</v>
      </c>
    </row>
    <row customHeight="1" ht="11.25">
      <c r="A97" s="0" t="s">
        <v>16</v>
      </c>
      <c r="B97" s="0" t="s">
        <v>3261</v>
      </c>
      <c r="C97" s="0" t="s">
        <v>3262</v>
      </c>
      <c r="D97" s="0" t="s">
        <v>3318</v>
      </c>
      <c r="E97" s="0" t="s">
        <v>3319</v>
      </c>
      <c r="F97" s="0" t="s">
        <v>3094</v>
      </c>
      <c r="G97" s="0" t="s">
        <v>3320</v>
      </c>
    </row>
    <row customHeight="1" ht="11.25">
      <c r="A98" s="0" t="s">
        <v>16</v>
      </c>
      <c r="B98" s="0" t="s">
        <v>3261</v>
      </c>
      <c r="C98" s="0" t="s">
        <v>3262</v>
      </c>
      <c r="D98" s="0" t="s">
        <v>3321</v>
      </c>
      <c r="E98" s="0" t="s">
        <v>3322</v>
      </c>
      <c r="F98" s="0" t="s">
        <v>3094</v>
      </c>
      <c r="G98" s="0" t="s">
        <v>3323</v>
      </c>
    </row>
    <row customHeight="1" ht="11.25">
      <c r="A99" s="0" t="s">
        <v>16</v>
      </c>
      <c r="B99" s="0" t="s">
        <v>3261</v>
      </c>
      <c r="C99" s="0" t="s">
        <v>3262</v>
      </c>
      <c r="D99" s="0" t="s">
        <v>3324</v>
      </c>
      <c r="E99" s="0" t="s">
        <v>3325</v>
      </c>
      <c r="F99" s="0" t="s">
        <v>3094</v>
      </c>
      <c r="G99" s="0" t="s">
        <v>3326</v>
      </c>
    </row>
    <row customHeight="1" ht="11.25">
      <c r="A100" s="0" t="s">
        <v>16</v>
      </c>
      <c r="B100" s="0" t="s">
        <v>3327</v>
      </c>
      <c r="C100" s="0" t="s">
        <v>3328</v>
      </c>
      <c r="D100" s="0" t="s">
        <v>3329</v>
      </c>
      <c r="E100" s="0" t="s">
        <v>3330</v>
      </c>
      <c r="F100" s="0" t="s">
        <v>3094</v>
      </c>
      <c r="G100" s="0" t="s">
        <v>3331</v>
      </c>
    </row>
    <row customHeight="1" ht="11.25">
      <c r="A101" s="0" t="s">
        <v>16</v>
      </c>
      <c r="B101" s="0" t="s">
        <v>3327</v>
      </c>
      <c r="C101" s="0" t="s">
        <v>3328</v>
      </c>
      <c r="D101" s="0" t="s">
        <v>3332</v>
      </c>
      <c r="E101" s="0" t="s">
        <v>3333</v>
      </c>
      <c r="F101" s="0" t="s">
        <v>3094</v>
      </c>
      <c r="G101" s="0" t="s">
        <v>3334</v>
      </c>
    </row>
    <row customHeight="1" ht="11.25">
      <c r="A102" s="0" t="s">
        <v>16</v>
      </c>
      <c r="B102" s="0" t="s">
        <v>3327</v>
      </c>
      <c r="C102" s="0" t="s">
        <v>3328</v>
      </c>
      <c r="D102" s="0" t="s">
        <v>3335</v>
      </c>
      <c r="E102" s="0" t="s">
        <v>3336</v>
      </c>
      <c r="F102" s="0" t="s">
        <v>3094</v>
      </c>
      <c r="G102" s="0" t="s">
        <v>3337</v>
      </c>
    </row>
    <row customHeight="1" ht="11.25">
      <c r="A103" s="0" t="s">
        <v>16</v>
      </c>
      <c r="B103" s="0" t="s">
        <v>3327</v>
      </c>
      <c r="C103" s="0" t="s">
        <v>3328</v>
      </c>
      <c r="D103" s="0" t="s">
        <v>3338</v>
      </c>
      <c r="E103" s="0" t="s">
        <v>3339</v>
      </c>
      <c r="F103" s="0" t="s">
        <v>3094</v>
      </c>
      <c r="G103" s="0" t="s">
        <v>3340</v>
      </c>
    </row>
    <row customHeight="1" ht="11.25">
      <c r="A104" s="0" t="s">
        <v>16</v>
      </c>
      <c r="B104" s="0" t="s">
        <v>3327</v>
      </c>
      <c r="C104" s="0" t="s">
        <v>3328</v>
      </c>
      <c r="D104" s="0" t="s">
        <v>3341</v>
      </c>
      <c r="E104" s="0" t="s">
        <v>3342</v>
      </c>
      <c r="F104" s="0" t="s">
        <v>3094</v>
      </c>
      <c r="G104" s="0" t="s">
        <v>3343</v>
      </c>
    </row>
    <row customHeight="1" ht="11.25">
      <c r="A105" s="0" t="s">
        <v>16</v>
      </c>
      <c r="B105" s="0" t="s">
        <v>3327</v>
      </c>
      <c r="C105" s="0" t="s">
        <v>3328</v>
      </c>
      <c r="D105" s="0" t="s">
        <v>3344</v>
      </c>
      <c r="E105" s="0" t="s">
        <v>3345</v>
      </c>
      <c r="F105" s="0" t="s">
        <v>3094</v>
      </c>
      <c r="G105" s="0" t="s">
        <v>3346</v>
      </c>
    </row>
    <row customHeight="1" ht="11.25">
      <c r="A106" s="0" t="s">
        <v>16</v>
      </c>
      <c r="B106" s="0" t="s">
        <v>3327</v>
      </c>
      <c r="C106" s="0" t="s">
        <v>3328</v>
      </c>
      <c r="D106" s="0" t="s">
        <v>3347</v>
      </c>
      <c r="E106" s="0" t="s">
        <v>3348</v>
      </c>
      <c r="F106" s="0" t="s">
        <v>3094</v>
      </c>
      <c r="G106" s="0" t="s">
        <v>3349</v>
      </c>
    </row>
    <row customHeight="1" ht="11.25">
      <c r="A107" s="0" t="s">
        <v>16</v>
      </c>
      <c r="B107" s="0" t="s">
        <v>3327</v>
      </c>
      <c r="C107" s="0" t="s">
        <v>3328</v>
      </c>
      <c r="D107" s="0" t="s">
        <v>3350</v>
      </c>
      <c r="E107" s="0" t="s">
        <v>3351</v>
      </c>
      <c r="F107" s="0" t="s">
        <v>3094</v>
      </c>
      <c r="G107" s="0" t="s">
        <v>3352</v>
      </c>
    </row>
    <row customHeight="1" ht="11.25">
      <c r="A108" s="0" t="s">
        <v>16</v>
      </c>
      <c r="B108" s="0" t="s">
        <v>3327</v>
      </c>
      <c r="C108" s="0" t="s">
        <v>3328</v>
      </c>
      <c r="D108" s="0" t="s">
        <v>3353</v>
      </c>
      <c r="E108" s="0" t="s">
        <v>3354</v>
      </c>
      <c r="F108" s="0" t="s">
        <v>3094</v>
      </c>
      <c r="G108" s="0" t="s">
        <v>3355</v>
      </c>
    </row>
    <row customHeight="1" ht="11.25">
      <c r="A109" s="0" t="s">
        <v>16</v>
      </c>
      <c r="B109" s="0" t="s">
        <v>3327</v>
      </c>
      <c r="C109" s="0" t="s">
        <v>3328</v>
      </c>
      <c r="D109" s="0" t="s">
        <v>3356</v>
      </c>
      <c r="E109" s="0" t="s">
        <v>3357</v>
      </c>
      <c r="F109" s="0" t="s">
        <v>3094</v>
      </c>
      <c r="G109" s="0" t="s">
        <v>3358</v>
      </c>
    </row>
    <row customHeight="1" ht="11.25">
      <c r="A110" s="0" t="s">
        <v>16</v>
      </c>
      <c r="B110" s="0" t="s">
        <v>3327</v>
      </c>
      <c r="C110" s="0" t="s">
        <v>3328</v>
      </c>
      <c r="D110" s="0" t="s">
        <v>3359</v>
      </c>
      <c r="E110" s="0" t="s">
        <v>3360</v>
      </c>
      <c r="F110" s="0" t="s">
        <v>3094</v>
      </c>
      <c r="G110" s="0" t="s">
        <v>3361</v>
      </c>
    </row>
    <row customHeight="1" ht="11.25">
      <c r="A111" s="0" t="s">
        <v>16</v>
      </c>
      <c r="B111" s="0" t="s">
        <v>3327</v>
      </c>
      <c r="C111" s="0" t="s">
        <v>3328</v>
      </c>
      <c r="D111" s="0" t="s">
        <v>3327</v>
      </c>
      <c r="E111" s="0" t="s">
        <v>3328</v>
      </c>
      <c r="F111" s="0" t="s">
        <v>3091</v>
      </c>
      <c r="G111" s="0" t="s">
        <v>3362</v>
      </c>
    </row>
    <row customHeight="1" ht="11.25">
      <c r="A112" s="0" t="s">
        <v>16</v>
      </c>
      <c r="B112" s="0" t="s">
        <v>3327</v>
      </c>
      <c r="C112" s="0" t="s">
        <v>3328</v>
      </c>
      <c r="D112" s="0" t="s">
        <v>3363</v>
      </c>
      <c r="E112" s="0" t="s">
        <v>3364</v>
      </c>
      <c r="F112" s="0" t="s">
        <v>3094</v>
      </c>
      <c r="G112" s="0" t="s">
        <v>3365</v>
      </c>
    </row>
    <row customHeight="1" ht="11.25">
      <c r="A113" s="0" t="s">
        <v>16</v>
      </c>
      <c r="B113" s="0" t="s">
        <v>3327</v>
      </c>
      <c r="C113" s="0" t="s">
        <v>3328</v>
      </c>
      <c r="D113" s="0" t="s">
        <v>3366</v>
      </c>
      <c r="E113" s="0" t="s">
        <v>3367</v>
      </c>
      <c r="F113" s="0" t="s">
        <v>3094</v>
      </c>
      <c r="G113" s="0" t="s">
        <v>3368</v>
      </c>
    </row>
    <row customHeight="1" ht="11.25">
      <c r="A114" s="0" t="s">
        <v>16</v>
      </c>
      <c r="B114" s="0" t="s">
        <v>3327</v>
      </c>
      <c r="C114" s="0" t="s">
        <v>3328</v>
      </c>
      <c r="D114" s="0" t="s">
        <v>3369</v>
      </c>
      <c r="E114" s="0" t="s">
        <v>3370</v>
      </c>
      <c r="F114" s="0" t="s">
        <v>3094</v>
      </c>
      <c r="G114" s="0" t="s">
        <v>3371</v>
      </c>
    </row>
    <row customHeight="1" ht="11.25">
      <c r="A115" s="0" t="s">
        <v>16</v>
      </c>
      <c r="B115" s="0" t="s">
        <v>3372</v>
      </c>
      <c r="C115" s="0" t="s">
        <v>3373</v>
      </c>
      <c r="D115" s="0" t="s">
        <v>3374</v>
      </c>
      <c r="E115" s="0" t="s">
        <v>3375</v>
      </c>
      <c r="F115" s="0" t="s">
        <v>3097</v>
      </c>
      <c r="G115" s="0" t="s">
        <v>3376</v>
      </c>
    </row>
    <row customHeight="1" ht="11.25">
      <c r="A116" s="0" t="s">
        <v>16</v>
      </c>
      <c r="B116" s="0" t="s">
        <v>3372</v>
      </c>
      <c r="C116" s="0" t="s">
        <v>3373</v>
      </c>
      <c r="D116" s="0" t="s">
        <v>3350</v>
      </c>
      <c r="E116" s="0" t="s">
        <v>3377</v>
      </c>
      <c r="F116" s="0" t="s">
        <v>3094</v>
      </c>
      <c r="G116" s="0" t="s">
        <v>3378</v>
      </c>
    </row>
    <row customHeight="1" ht="11.25">
      <c r="A117" s="0" t="s">
        <v>16</v>
      </c>
      <c r="B117" s="0" t="s">
        <v>3372</v>
      </c>
      <c r="C117" s="0" t="s">
        <v>3373</v>
      </c>
      <c r="D117" s="0" t="s">
        <v>3379</v>
      </c>
      <c r="E117" s="0" t="s">
        <v>3380</v>
      </c>
      <c r="F117" s="0" t="s">
        <v>3094</v>
      </c>
      <c r="G117" s="0" t="s">
        <v>3381</v>
      </c>
    </row>
    <row customHeight="1" ht="11.25">
      <c r="A118" s="0" t="s">
        <v>16</v>
      </c>
      <c r="B118" s="0" t="s">
        <v>3372</v>
      </c>
      <c r="C118" s="0" t="s">
        <v>3373</v>
      </c>
      <c r="D118" s="0" t="s">
        <v>3382</v>
      </c>
      <c r="E118" s="0" t="s">
        <v>3383</v>
      </c>
      <c r="F118" s="0" t="s">
        <v>3094</v>
      </c>
      <c r="G118" s="0" t="s">
        <v>3384</v>
      </c>
    </row>
    <row customHeight="1" ht="11.25">
      <c r="A119" s="0" t="s">
        <v>16</v>
      </c>
      <c r="B119" s="0" t="s">
        <v>3372</v>
      </c>
      <c r="C119" s="0" t="s">
        <v>3373</v>
      </c>
      <c r="D119" s="0" t="s">
        <v>3385</v>
      </c>
      <c r="E119" s="0" t="s">
        <v>3386</v>
      </c>
      <c r="F119" s="0" t="s">
        <v>3094</v>
      </c>
      <c r="G119" s="0" t="s">
        <v>3387</v>
      </c>
    </row>
    <row customHeight="1" ht="11.25">
      <c r="A120" s="0" t="s">
        <v>16</v>
      </c>
      <c r="B120" s="0" t="s">
        <v>3372</v>
      </c>
      <c r="C120" s="0" t="s">
        <v>3373</v>
      </c>
      <c r="D120" s="0" t="s">
        <v>3388</v>
      </c>
      <c r="E120" s="0" t="s">
        <v>3389</v>
      </c>
      <c r="F120" s="0" t="s">
        <v>3121</v>
      </c>
      <c r="G120" s="0" t="s">
        <v>3390</v>
      </c>
    </row>
    <row customHeight="1" ht="11.25">
      <c r="A121" s="0" t="s">
        <v>16</v>
      </c>
      <c r="B121" s="0" t="s">
        <v>3372</v>
      </c>
      <c r="C121" s="0" t="s">
        <v>3373</v>
      </c>
      <c r="D121" s="0" t="s">
        <v>3391</v>
      </c>
      <c r="E121" s="0" t="s">
        <v>3392</v>
      </c>
      <c r="F121" s="0" t="s">
        <v>3094</v>
      </c>
      <c r="G121" s="0" t="s">
        <v>3393</v>
      </c>
    </row>
    <row customHeight="1" ht="11.25">
      <c r="A122" s="0" t="s">
        <v>16</v>
      </c>
      <c r="B122" s="0" t="s">
        <v>3372</v>
      </c>
      <c r="C122" s="0" t="s">
        <v>3373</v>
      </c>
      <c r="D122" s="0" t="s">
        <v>3394</v>
      </c>
      <c r="E122" s="0" t="s">
        <v>3395</v>
      </c>
      <c r="F122" s="0" t="s">
        <v>3094</v>
      </c>
      <c r="G122" s="0" t="s">
        <v>3396</v>
      </c>
    </row>
    <row customHeight="1" ht="11.25">
      <c r="A123" s="0" t="s">
        <v>16</v>
      </c>
      <c r="B123" s="0" t="s">
        <v>3372</v>
      </c>
      <c r="C123" s="0" t="s">
        <v>3373</v>
      </c>
      <c r="D123" s="0" t="s">
        <v>3372</v>
      </c>
      <c r="E123" s="0" t="s">
        <v>3373</v>
      </c>
      <c r="F123" s="0" t="s">
        <v>3091</v>
      </c>
      <c r="G123" s="0" t="s">
        <v>3397</v>
      </c>
    </row>
    <row customHeight="1" ht="11.25">
      <c r="A124" s="0" t="s">
        <v>16</v>
      </c>
      <c r="B124" s="0" t="s">
        <v>3372</v>
      </c>
      <c r="C124" s="0" t="s">
        <v>3373</v>
      </c>
      <c r="D124" s="0" t="s">
        <v>3398</v>
      </c>
      <c r="E124" s="0" t="s">
        <v>3399</v>
      </c>
      <c r="F124" s="0" t="s">
        <v>3094</v>
      </c>
      <c r="G124" s="0" t="s">
        <v>3400</v>
      </c>
    </row>
    <row customHeight="1" ht="11.25">
      <c r="A125" s="0" t="s">
        <v>16</v>
      </c>
      <c r="B125" s="0" t="s">
        <v>3372</v>
      </c>
      <c r="C125" s="0" t="s">
        <v>3373</v>
      </c>
      <c r="D125" s="0" t="s">
        <v>3401</v>
      </c>
      <c r="E125" s="0" t="s">
        <v>3402</v>
      </c>
      <c r="F125" s="0" t="s">
        <v>3094</v>
      </c>
      <c r="G125" s="0" t="s">
        <v>3403</v>
      </c>
    </row>
    <row customHeight="1" ht="11.25">
      <c r="A126" s="0" t="s">
        <v>16</v>
      </c>
      <c r="B126" s="0" t="s">
        <v>3372</v>
      </c>
      <c r="C126" s="0" t="s">
        <v>3373</v>
      </c>
      <c r="D126" s="0" t="s">
        <v>3404</v>
      </c>
      <c r="E126" s="0" t="s">
        <v>3405</v>
      </c>
      <c r="F126" s="0" t="s">
        <v>3094</v>
      </c>
      <c r="G126" s="0" t="s">
        <v>3406</v>
      </c>
    </row>
    <row customHeight="1" ht="11.25">
      <c r="A127" s="0" t="s">
        <v>16</v>
      </c>
      <c r="B127" s="0" t="s">
        <v>3372</v>
      </c>
      <c r="C127" s="0" t="s">
        <v>3373</v>
      </c>
      <c r="D127" s="0" t="s">
        <v>3407</v>
      </c>
      <c r="E127" s="0" t="s">
        <v>3408</v>
      </c>
      <c r="F127" s="0" t="s">
        <v>3110</v>
      </c>
      <c r="G127" s="0" t="s">
        <v>3409</v>
      </c>
    </row>
    <row customHeight="1" ht="11.25">
      <c r="A128" s="0" t="s">
        <v>16</v>
      </c>
      <c r="B128" s="0" t="s">
        <v>3372</v>
      </c>
      <c r="C128" s="0" t="s">
        <v>3373</v>
      </c>
      <c r="D128" s="0" t="s">
        <v>3410</v>
      </c>
      <c r="E128" s="0" t="s">
        <v>3411</v>
      </c>
      <c r="F128" s="0" t="s">
        <v>3110</v>
      </c>
      <c r="G128" s="0" t="s">
        <v>3412</v>
      </c>
    </row>
    <row customHeight="1" ht="11.25">
      <c r="A129" s="0" t="s">
        <v>16</v>
      </c>
      <c r="B129" s="0" t="s">
        <v>3372</v>
      </c>
      <c r="C129" s="0" t="s">
        <v>3373</v>
      </c>
      <c r="D129" s="0" t="s">
        <v>3413</v>
      </c>
      <c r="E129" s="0" t="s">
        <v>3414</v>
      </c>
      <c r="F129" s="0" t="s">
        <v>3094</v>
      </c>
      <c r="G129" s="0" t="s">
        <v>3415</v>
      </c>
    </row>
    <row customHeight="1" ht="11.25">
      <c r="A130" s="0" t="s">
        <v>16</v>
      </c>
      <c r="B130" s="0" t="s">
        <v>3372</v>
      </c>
      <c r="C130" s="0" t="s">
        <v>3373</v>
      </c>
      <c r="D130" s="0" t="s">
        <v>3416</v>
      </c>
      <c r="E130" s="0" t="s">
        <v>3417</v>
      </c>
      <c r="F130" s="0" t="s">
        <v>3094</v>
      </c>
      <c r="G130" s="0" t="s">
        <v>3418</v>
      </c>
    </row>
    <row customHeight="1" ht="11.25">
      <c r="A131" s="0" t="s">
        <v>16</v>
      </c>
      <c r="B131" s="0" t="s">
        <v>3419</v>
      </c>
      <c r="C131" s="0" t="s">
        <v>3420</v>
      </c>
      <c r="D131" s="0" t="s">
        <v>3419</v>
      </c>
      <c r="E131" s="0" t="s">
        <v>3420</v>
      </c>
      <c r="F131" s="0" t="s">
        <v>3128</v>
      </c>
      <c r="G131" s="0" t="s">
        <v>3421</v>
      </c>
    </row>
    <row customHeight="1" ht="11.25">
      <c r="A132" s="0" t="s">
        <v>16</v>
      </c>
      <c r="B132" s="0" t="s">
        <v>3422</v>
      </c>
      <c r="C132" s="0" t="s">
        <v>3423</v>
      </c>
      <c r="D132" s="0" t="s">
        <v>3424</v>
      </c>
      <c r="E132" s="0" t="s">
        <v>3425</v>
      </c>
      <c r="F132" s="0" t="s">
        <v>3094</v>
      </c>
      <c r="G132" s="0" t="s">
        <v>3426</v>
      </c>
    </row>
    <row customHeight="1" ht="11.25">
      <c r="A133" s="0" t="s">
        <v>16</v>
      </c>
      <c r="B133" s="0" t="s">
        <v>3422</v>
      </c>
      <c r="C133" s="0" t="s">
        <v>3423</v>
      </c>
      <c r="D133" s="0" t="s">
        <v>3427</v>
      </c>
      <c r="E133" s="0" t="s">
        <v>3428</v>
      </c>
      <c r="F133" s="0" t="s">
        <v>3094</v>
      </c>
      <c r="G133" s="0" t="s">
        <v>3429</v>
      </c>
    </row>
    <row customHeight="1" ht="11.25">
      <c r="A134" s="0" t="s">
        <v>16</v>
      </c>
      <c r="B134" s="0" t="s">
        <v>3422</v>
      </c>
      <c r="C134" s="0" t="s">
        <v>3423</v>
      </c>
      <c r="D134" s="0" t="s">
        <v>3430</v>
      </c>
      <c r="E134" s="0" t="s">
        <v>3431</v>
      </c>
      <c r="F134" s="0" t="s">
        <v>3094</v>
      </c>
      <c r="G134" s="0" t="s">
        <v>3432</v>
      </c>
    </row>
    <row customHeight="1" ht="11.25">
      <c r="A135" s="0" t="s">
        <v>16</v>
      </c>
      <c r="B135" s="0" t="s">
        <v>3422</v>
      </c>
      <c r="C135" s="0" t="s">
        <v>3423</v>
      </c>
      <c r="D135" s="0" t="s">
        <v>3433</v>
      </c>
      <c r="E135" s="0" t="s">
        <v>3434</v>
      </c>
      <c r="F135" s="0" t="s">
        <v>3094</v>
      </c>
      <c r="G135" s="0" t="s">
        <v>3435</v>
      </c>
    </row>
    <row customHeight="1" ht="11.25">
      <c r="A136" s="0" t="s">
        <v>16</v>
      </c>
      <c r="B136" s="0" t="s">
        <v>3422</v>
      </c>
      <c r="C136" s="0" t="s">
        <v>3423</v>
      </c>
      <c r="D136" s="0" t="s">
        <v>3436</v>
      </c>
      <c r="E136" s="0" t="s">
        <v>3437</v>
      </c>
      <c r="F136" s="0" t="s">
        <v>3094</v>
      </c>
      <c r="G136" s="0" t="s">
        <v>3438</v>
      </c>
    </row>
    <row customHeight="1" ht="11.25">
      <c r="A137" s="0" t="s">
        <v>16</v>
      </c>
      <c r="B137" s="0" t="s">
        <v>3422</v>
      </c>
      <c r="C137" s="0" t="s">
        <v>3423</v>
      </c>
      <c r="D137" s="0" t="s">
        <v>3439</v>
      </c>
      <c r="E137" s="0" t="s">
        <v>3440</v>
      </c>
      <c r="F137" s="0" t="s">
        <v>3094</v>
      </c>
      <c r="G137" s="0" t="s">
        <v>3441</v>
      </c>
    </row>
    <row customHeight="1" ht="11.25">
      <c r="A138" s="0" t="s">
        <v>16</v>
      </c>
      <c r="B138" s="0" t="s">
        <v>3422</v>
      </c>
      <c r="C138" s="0" t="s">
        <v>3423</v>
      </c>
      <c r="D138" s="0" t="s">
        <v>3422</v>
      </c>
      <c r="E138" s="0" t="s">
        <v>3423</v>
      </c>
      <c r="F138" s="0" t="s">
        <v>3091</v>
      </c>
      <c r="G138" s="0" t="s">
        <v>3442</v>
      </c>
    </row>
    <row customHeight="1" ht="11.25">
      <c r="A139" s="0" t="s">
        <v>16</v>
      </c>
      <c r="B139" s="0" t="s">
        <v>3422</v>
      </c>
      <c r="C139" s="0" t="s">
        <v>3423</v>
      </c>
      <c r="D139" s="0" t="s">
        <v>3443</v>
      </c>
      <c r="E139" s="0" t="s">
        <v>3444</v>
      </c>
      <c r="F139" s="0" t="s">
        <v>3110</v>
      </c>
      <c r="G139" s="0" t="s">
        <v>3445</v>
      </c>
    </row>
    <row customHeight="1" ht="11.25">
      <c r="A140" s="0" t="s">
        <v>16</v>
      </c>
      <c r="B140" s="0" t="s">
        <v>3422</v>
      </c>
      <c r="C140" s="0" t="s">
        <v>3423</v>
      </c>
      <c r="D140" s="0" t="s">
        <v>3446</v>
      </c>
      <c r="E140" s="0" t="s">
        <v>3447</v>
      </c>
      <c r="F140" s="0" t="s">
        <v>3094</v>
      </c>
      <c r="G140" s="0" t="s">
        <v>3448</v>
      </c>
    </row>
    <row customHeight="1" ht="11.25">
      <c r="A141" s="0" t="s">
        <v>16</v>
      </c>
      <c r="B141" s="0" t="s">
        <v>3449</v>
      </c>
      <c r="C141" s="0" t="s">
        <v>3450</v>
      </c>
      <c r="D141" s="0" t="s">
        <v>3451</v>
      </c>
      <c r="E141" s="0" t="s">
        <v>3452</v>
      </c>
      <c r="F141" s="0" t="s">
        <v>3094</v>
      </c>
      <c r="G141" s="0" t="s">
        <v>3453</v>
      </c>
    </row>
    <row customHeight="1" ht="11.25">
      <c r="A142" s="0" t="s">
        <v>16</v>
      </c>
      <c r="B142" s="0" t="s">
        <v>3449</v>
      </c>
      <c r="C142" s="0" t="s">
        <v>3450</v>
      </c>
      <c r="D142" s="0" t="s">
        <v>3454</v>
      </c>
      <c r="E142" s="0" t="s">
        <v>3455</v>
      </c>
      <c r="F142" s="0" t="s">
        <v>3097</v>
      </c>
      <c r="G142" s="0" t="s">
        <v>3456</v>
      </c>
    </row>
    <row customHeight="1" ht="11.25">
      <c r="A143" s="0" t="s">
        <v>16</v>
      </c>
      <c r="B143" s="0" t="s">
        <v>3449</v>
      </c>
      <c r="C143" s="0" t="s">
        <v>3450</v>
      </c>
      <c r="D143" s="0" t="s">
        <v>3457</v>
      </c>
      <c r="E143" s="0" t="s">
        <v>3458</v>
      </c>
      <c r="F143" s="0" t="s">
        <v>3121</v>
      </c>
      <c r="G143" s="0" t="s">
        <v>3459</v>
      </c>
    </row>
    <row customHeight="1" ht="11.25">
      <c r="A144" s="0" t="s">
        <v>16</v>
      </c>
      <c r="B144" s="0" t="s">
        <v>3449</v>
      </c>
      <c r="C144" s="0" t="s">
        <v>3450</v>
      </c>
      <c r="D144" s="0" t="s">
        <v>3460</v>
      </c>
      <c r="E144" s="0" t="s">
        <v>3461</v>
      </c>
      <c r="F144" s="0" t="s">
        <v>3110</v>
      </c>
      <c r="G144" s="0" t="s">
        <v>3462</v>
      </c>
    </row>
    <row customHeight="1" ht="11.25">
      <c r="A145" s="0" t="s">
        <v>16</v>
      </c>
      <c r="B145" s="0" t="s">
        <v>3449</v>
      </c>
      <c r="C145" s="0" t="s">
        <v>3450</v>
      </c>
      <c r="D145" s="0" t="s">
        <v>3463</v>
      </c>
      <c r="E145" s="0" t="s">
        <v>3464</v>
      </c>
      <c r="F145" s="0" t="s">
        <v>3110</v>
      </c>
      <c r="G145" s="0" t="s">
        <v>3465</v>
      </c>
    </row>
    <row customHeight="1" ht="11.25">
      <c r="A146" s="0" t="s">
        <v>16</v>
      </c>
      <c r="B146" s="0" t="s">
        <v>3449</v>
      </c>
      <c r="C146" s="0" t="s">
        <v>3450</v>
      </c>
      <c r="D146" s="0" t="s">
        <v>3466</v>
      </c>
      <c r="E146" s="0" t="s">
        <v>3467</v>
      </c>
      <c r="F146" s="0" t="s">
        <v>3110</v>
      </c>
      <c r="G146" s="0" t="s">
        <v>3468</v>
      </c>
    </row>
    <row customHeight="1" ht="11.25">
      <c r="A147" s="0" t="s">
        <v>16</v>
      </c>
      <c r="B147" s="0" t="s">
        <v>3449</v>
      </c>
      <c r="C147" s="0" t="s">
        <v>3450</v>
      </c>
      <c r="D147" s="0" t="s">
        <v>3449</v>
      </c>
      <c r="E147" s="0" t="s">
        <v>3450</v>
      </c>
      <c r="F147" s="0" t="s">
        <v>3091</v>
      </c>
      <c r="G147" s="0" t="s">
        <v>3469</v>
      </c>
    </row>
    <row customHeight="1" ht="11.25">
      <c r="A148" s="0" t="s">
        <v>16</v>
      </c>
      <c r="B148" s="0" t="s">
        <v>3470</v>
      </c>
      <c r="C148" s="0" t="s">
        <v>3471</v>
      </c>
      <c r="D148" s="0" t="s">
        <v>3472</v>
      </c>
      <c r="E148" s="0" t="s">
        <v>3473</v>
      </c>
      <c r="F148" s="0" t="s">
        <v>3094</v>
      </c>
      <c r="G148" s="0" t="s">
        <v>3474</v>
      </c>
    </row>
    <row customHeight="1" ht="11.25">
      <c r="A149" s="0" t="s">
        <v>16</v>
      </c>
      <c r="B149" s="0" t="s">
        <v>3470</v>
      </c>
      <c r="C149" s="0" t="s">
        <v>3471</v>
      </c>
      <c r="D149" s="0" t="s">
        <v>3475</v>
      </c>
      <c r="E149" s="0" t="s">
        <v>3476</v>
      </c>
      <c r="F149" s="0" t="s">
        <v>3094</v>
      </c>
      <c r="G149" s="0" t="s">
        <v>3477</v>
      </c>
    </row>
    <row customHeight="1" ht="11.25">
      <c r="A150" s="0" t="s">
        <v>16</v>
      </c>
      <c r="B150" s="0" t="s">
        <v>3470</v>
      </c>
      <c r="C150" s="0" t="s">
        <v>3471</v>
      </c>
      <c r="D150" s="0" t="s">
        <v>3478</v>
      </c>
      <c r="E150" s="0" t="s">
        <v>3479</v>
      </c>
      <c r="F150" s="0" t="s">
        <v>3094</v>
      </c>
      <c r="G150" s="0" t="s">
        <v>3480</v>
      </c>
    </row>
    <row customHeight="1" ht="11.25">
      <c r="A151" s="0" t="s">
        <v>16</v>
      </c>
      <c r="B151" s="0" t="s">
        <v>3470</v>
      </c>
      <c r="C151" s="0" t="s">
        <v>3471</v>
      </c>
      <c r="D151" s="0" t="s">
        <v>3481</v>
      </c>
      <c r="E151" s="0" t="s">
        <v>3482</v>
      </c>
      <c r="F151" s="0" t="s">
        <v>3094</v>
      </c>
      <c r="G151" s="0" t="s">
        <v>3483</v>
      </c>
    </row>
    <row customHeight="1" ht="11.25">
      <c r="A152" s="0" t="s">
        <v>16</v>
      </c>
      <c r="B152" s="0" t="s">
        <v>3470</v>
      </c>
      <c r="C152" s="0" t="s">
        <v>3471</v>
      </c>
      <c r="D152" s="0" t="s">
        <v>3484</v>
      </c>
      <c r="E152" s="0" t="s">
        <v>3485</v>
      </c>
      <c r="F152" s="0" t="s">
        <v>3094</v>
      </c>
      <c r="G152" s="0" t="s">
        <v>3486</v>
      </c>
    </row>
    <row customHeight="1" ht="11.25">
      <c r="A153" s="0" t="s">
        <v>16</v>
      </c>
      <c r="B153" s="0" t="s">
        <v>3470</v>
      </c>
      <c r="C153" s="0" t="s">
        <v>3471</v>
      </c>
      <c r="D153" s="0" t="s">
        <v>3487</v>
      </c>
      <c r="E153" s="0" t="s">
        <v>3488</v>
      </c>
      <c r="F153" s="0" t="s">
        <v>3094</v>
      </c>
      <c r="G153" s="0" t="s">
        <v>3489</v>
      </c>
    </row>
    <row customHeight="1" ht="11.25">
      <c r="A154" s="0" t="s">
        <v>16</v>
      </c>
      <c r="B154" s="0" t="s">
        <v>3470</v>
      </c>
      <c r="C154" s="0" t="s">
        <v>3471</v>
      </c>
      <c r="D154" s="0" t="s">
        <v>3490</v>
      </c>
      <c r="E154" s="0" t="s">
        <v>3491</v>
      </c>
      <c r="F154" s="0" t="s">
        <v>3094</v>
      </c>
      <c r="G154" s="0" t="s">
        <v>3492</v>
      </c>
    </row>
    <row customHeight="1" ht="11.25">
      <c r="A155" s="0" t="s">
        <v>16</v>
      </c>
      <c r="B155" s="0" t="s">
        <v>3470</v>
      </c>
      <c r="C155" s="0" t="s">
        <v>3471</v>
      </c>
      <c r="D155" s="0" t="s">
        <v>3493</v>
      </c>
      <c r="E155" s="0" t="s">
        <v>3494</v>
      </c>
      <c r="F155" s="0" t="s">
        <v>3110</v>
      </c>
      <c r="G155" s="0" t="s">
        <v>3495</v>
      </c>
    </row>
    <row customHeight="1" ht="11.25">
      <c r="A156" s="0" t="s">
        <v>16</v>
      </c>
      <c r="B156" s="0" t="s">
        <v>3470</v>
      </c>
      <c r="C156" s="0" t="s">
        <v>3471</v>
      </c>
      <c r="D156" s="0" t="s">
        <v>3470</v>
      </c>
      <c r="E156" s="0" t="s">
        <v>3471</v>
      </c>
      <c r="F156" s="0" t="s">
        <v>3091</v>
      </c>
      <c r="G156" s="0" t="s">
        <v>3496</v>
      </c>
    </row>
    <row customHeight="1" ht="11.25">
      <c r="A157" s="0" t="s">
        <v>16</v>
      </c>
      <c r="B157" s="0" t="s">
        <v>3470</v>
      </c>
      <c r="C157" s="0" t="s">
        <v>3471</v>
      </c>
      <c r="D157" s="0" t="s">
        <v>3497</v>
      </c>
      <c r="E157" s="0" t="s">
        <v>3498</v>
      </c>
      <c r="F157" s="0" t="s">
        <v>3094</v>
      </c>
      <c r="G157" s="0" t="s">
        <v>3499</v>
      </c>
    </row>
    <row customHeight="1" ht="11.25">
      <c r="A158" s="0" t="s">
        <v>16</v>
      </c>
      <c r="B158" s="0" t="s">
        <v>3470</v>
      </c>
      <c r="C158" s="0" t="s">
        <v>3471</v>
      </c>
      <c r="D158" s="0" t="s">
        <v>3500</v>
      </c>
      <c r="E158" s="0" t="s">
        <v>3501</v>
      </c>
      <c r="F158" s="0" t="s">
        <v>3094</v>
      </c>
      <c r="G158" s="0" t="s">
        <v>3502</v>
      </c>
    </row>
    <row customHeight="1" ht="11.25">
      <c r="A159" s="0" t="s">
        <v>16</v>
      </c>
      <c r="B159" s="0" t="s">
        <v>3470</v>
      </c>
      <c r="C159" s="0" t="s">
        <v>3471</v>
      </c>
      <c r="D159" s="0" t="s">
        <v>3503</v>
      </c>
      <c r="E159" s="0" t="s">
        <v>3504</v>
      </c>
      <c r="F159" s="0" t="s">
        <v>3094</v>
      </c>
      <c r="G159" s="0" t="s">
        <v>3505</v>
      </c>
    </row>
    <row customHeight="1" ht="11.25">
      <c r="A160" s="0" t="s">
        <v>16</v>
      </c>
      <c r="B160" s="0" t="s">
        <v>3506</v>
      </c>
      <c r="C160" s="0" t="s">
        <v>3507</v>
      </c>
      <c r="D160" s="0" t="s">
        <v>3508</v>
      </c>
      <c r="E160" s="0" t="s">
        <v>3509</v>
      </c>
      <c r="F160" s="0" t="s">
        <v>3094</v>
      </c>
      <c r="G160" s="0" t="s">
        <v>3510</v>
      </c>
    </row>
    <row customHeight="1" ht="11.25">
      <c r="A161" s="0" t="s">
        <v>16</v>
      </c>
      <c r="B161" s="0" t="s">
        <v>3506</v>
      </c>
      <c r="C161" s="0" t="s">
        <v>3507</v>
      </c>
      <c r="D161" s="0" t="s">
        <v>3511</v>
      </c>
      <c r="E161" s="0" t="s">
        <v>3512</v>
      </c>
      <c r="F161" s="0" t="s">
        <v>3121</v>
      </c>
      <c r="G161" s="0" t="s">
        <v>3513</v>
      </c>
    </row>
    <row customHeight="1" ht="11.25">
      <c r="A162" s="0" t="s">
        <v>16</v>
      </c>
      <c r="B162" s="0" t="s">
        <v>3506</v>
      </c>
      <c r="C162" s="0" t="s">
        <v>3507</v>
      </c>
      <c r="D162" s="0" t="s">
        <v>3514</v>
      </c>
      <c r="E162" s="0" t="s">
        <v>3515</v>
      </c>
      <c r="F162" s="0" t="s">
        <v>3094</v>
      </c>
      <c r="G162" s="0" t="s">
        <v>3516</v>
      </c>
    </row>
    <row customHeight="1" ht="11.25">
      <c r="A163" s="0" t="s">
        <v>16</v>
      </c>
      <c r="B163" s="0" t="s">
        <v>3506</v>
      </c>
      <c r="C163" s="0" t="s">
        <v>3507</v>
      </c>
      <c r="D163" s="0" t="s">
        <v>3506</v>
      </c>
      <c r="E163" s="0" t="s">
        <v>3507</v>
      </c>
      <c r="F163" s="0" t="s">
        <v>3091</v>
      </c>
      <c r="G163" s="0" t="s">
        <v>3517</v>
      </c>
    </row>
    <row customHeight="1" ht="11.25">
      <c r="A164" s="0" t="s">
        <v>16</v>
      </c>
      <c r="B164" s="0" t="s">
        <v>3506</v>
      </c>
      <c r="C164" s="0" t="s">
        <v>3507</v>
      </c>
      <c r="D164" s="0" t="s">
        <v>3518</v>
      </c>
      <c r="E164" s="0" t="s">
        <v>3519</v>
      </c>
      <c r="F164" s="0" t="s">
        <v>3094</v>
      </c>
      <c r="G164" s="0" t="s">
        <v>3520</v>
      </c>
    </row>
    <row customHeight="1" ht="11.25">
      <c r="A165" s="0" t="s">
        <v>16</v>
      </c>
      <c r="B165" s="0" t="s">
        <v>3506</v>
      </c>
      <c r="C165" s="0" t="s">
        <v>3507</v>
      </c>
      <c r="D165" s="0" t="s">
        <v>3521</v>
      </c>
      <c r="E165" s="0" t="s">
        <v>3522</v>
      </c>
      <c r="F165" s="0" t="s">
        <v>3094</v>
      </c>
      <c r="G165" s="0" t="s">
        <v>3523</v>
      </c>
    </row>
    <row customHeight="1" ht="11.25">
      <c r="A166" s="0" t="s">
        <v>16</v>
      </c>
      <c r="B166" s="0" t="s">
        <v>3506</v>
      </c>
      <c r="C166" s="0" t="s">
        <v>3507</v>
      </c>
      <c r="D166" s="0" t="s">
        <v>3524</v>
      </c>
      <c r="E166" s="0" t="s">
        <v>3525</v>
      </c>
      <c r="F166" s="0" t="s">
        <v>3094</v>
      </c>
      <c r="G166" s="0" t="s">
        <v>3526</v>
      </c>
    </row>
    <row customHeight="1" ht="11.25">
      <c r="A167" s="0" t="s">
        <v>16</v>
      </c>
      <c r="B167" s="0" t="s">
        <v>3527</v>
      </c>
      <c r="C167" s="0" t="s">
        <v>3528</v>
      </c>
      <c r="D167" s="0" t="s">
        <v>3529</v>
      </c>
      <c r="E167" s="0" t="s">
        <v>3530</v>
      </c>
      <c r="F167" s="0" t="s">
        <v>3094</v>
      </c>
      <c r="G167" s="0" t="s">
        <v>3531</v>
      </c>
    </row>
    <row customHeight="1" ht="11.25">
      <c r="A168" s="0" t="s">
        <v>16</v>
      </c>
      <c r="B168" s="0" t="s">
        <v>3527</v>
      </c>
      <c r="C168" s="0" t="s">
        <v>3528</v>
      </c>
      <c r="D168" s="0" t="s">
        <v>3532</v>
      </c>
      <c r="E168" s="0" t="s">
        <v>3533</v>
      </c>
      <c r="F168" s="0" t="s">
        <v>3094</v>
      </c>
      <c r="G168" s="0" t="s">
        <v>3534</v>
      </c>
    </row>
    <row customHeight="1" ht="11.25">
      <c r="A169" s="0" t="s">
        <v>16</v>
      </c>
      <c r="B169" s="0" t="s">
        <v>3527</v>
      </c>
      <c r="C169" s="0" t="s">
        <v>3528</v>
      </c>
      <c r="D169" s="0" t="s">
        <v>3535</v>
      </c>
      <c r="E169" s="0" t="s">
        <v>3536</v>
      </c>
      <c r="F169" s="0" t="s">
        <v>3094</v>
      </c>
      <c r="G169" s="0" t="s">
        <v>3537</v>
      </c>
    </row>
    <row customHeight="1" ht="11.25">
      <c r="A170" s="0" t="s">
        <v>16</v>
      </c>
      <c r="B170" s="0" t="s">
        <v>3527</v>
      </c>
      <c r="C170" s="0" t="s">
        <v>3528</v>
      </c>
      <c r="D170" s="0" t="s">
        <v>3538</v>
      </c>
      <c r="E170" s="0" t="s">
        <v>3539</v>
      </c>
      <c r="F170" s="0" t="s">
        <v>3094</v>
      </c>
      <c r="G170" s="0" t="s">
        <v>3540</v>
      </c>
    </row>
    <row customHeight="1" ht="11.25">
      <c r="A171" s="0" t="s">
        <v>16</v>
      </c>
      <c r="B171" s="0" t="s">
        <v>3527</v>
      </c>
      <c r="C171" s="0" t="s">
        <v>3528</v>
      </c>
      <c r="D171" s="0" t="s">
        <v>3541</v>
      </c>
      <c r="E171" s="0" t="s">
        <v>3542</v>
      </c>
      <c r="F171" s="0" t="s">
        <v>3094</v>
      </c>
      <c r="G171" s="0" t="s">
        <v>3543</v>
      </c>
    </row>
    <row customHeight="1" ht="11.25">
      <c r="A172" s="0" t="s">
        <v>16</v>
      </c>
      <c r="B172" s="0" t="s">
        <v>3527</v>
      </c>
      <c r="C172" s="0" t="s">
        <v>3528</v>
      </c>
      <c r="D172" s="0" t="s">
        <v>3544</v>
      </c>
      <c r="E172" s="0" t="s">
        <v>3545</v>
      </c>
      <c r="F172" s="0" t="s">
        <v>3094</v>
      </c>
      <c r="G172" s="0" t="s">
        <v>3546</v>
      </c>
    </row>
    <row customHeight="1" ht="11.25">
      <c r="A173" s="0" t="s">
        <v>16</v>
      </c>
      <c r="B173" s="0" t="s">
        <v>3527</v>
      </c>
      <c r="C173" s="0" t="s">
        <v>3528</v>
      </c>
      <c r="D173" s="0" t="s">
        <v>3547</v>
      </c>
      <c r="E173" s="0" t="s">
        <v>3548</v>
      </c>
      <c r="F173" s="0" t="s">
        <v>3094</v>
      </c>
      <c r="G173" s="0" t="s">
        <v>3549</v>
      </c>
    </row>
    <row customHeight="1" ht="11.25">
      <c r="A174" s="0" t="s">
        <v>16</v>
      </c>
      <c r="B174" s="0" t="s">
        <v>3527</v>
      </c>
      <c r="C174" s="0" t="s">
        <v>3528</v>
      </c>
      <c r="D174" s="0" t="s">
        <v>3550</v>
      </c>
      <c r="E174" s="0" t="s">
        <v>3551</v>
      </c>
      <c r="F174" s="0" t="s">
        <v>3094</v>
      </c>
      <c r="G174" s="0" t="s">
        <v>3552</v>
      </c>
    </row>
    <row customHeight="1" ht="11.25">
      <c r="A175" s="0" t="s">
        <v>16</v>
      </c>
      <c r="B175" s="0" t="s">
        <v>3527</v>
      </c>
      <c r="C175" s="0" t="s">
        <v>3528</v>
      </c>
      <c r="D175" s="0" t="s">
        <v>3553</v>
      </c>
      <c r="E175" s="0" t="s">
        <v>3554</v>
      </c>
      <c r="F175" s="0" t="s">
        <v>3094</v>
      </c>
      <c r="G175" s="0" t="s">
        <v>3555</v>
      </c>
    </row>
    <row customHeight="1" ht="11.25">
      <c r="A176" s="0" t="s">
        <v>16</v>
      </c>
      <c r="B176" s="0" t="s">
        <v>3527</v>
      </c>
      <c r="C176" s="0" t="s">
        <v>3528</v>
      </c>
      <c r="D176" s="0" t="s">
        <v>3556</v>
      </c>
      <c r="E176" s="0" t="s">
        <v>3557</v>
      </c>
      <c r="F176" s="0" t="s">
        <v>3094</v>
      </c>
      <c r="G176" s="0" t="s">
        <v>3558</v>
      </c>
    </row>
    <row customHeight="1" ht="11.25">
      <c r="A177" s="0" t="s">
        <v>16</v>
      </c>
      <c r="B177" s="0" t="s">
        <v>3527</v>
      </c>
      <c r="C177" s="0" t="s">
        <v>3528</v>
      </c>
      <c r="D177" s="0" t="s">
        <v>3559</v>
      </c>
      <c r="E177" s="0" t="s">
        <v>3560</v>
      </c>
      <c r="F177" s="0" t="s">
        <v>3094</v>
      </c>
      <c r="G177" s="0" t="s">
        <v>3561</v>
      </c>
    </row>
    <row customHeight="1" ht="11.25">
      <c r="A178" s="0" t="s">
        <v>16</v>
      </c>
      <c r="B178" s="0" t="s">
        <v>3527</v>
      </c>
      <c r="C178" s="0" t="s">
        <v>3528</v>
      </c>
      <c r="D178" s="0" t="s">
        <v>3562</v>
      </c>
      <c r="E178" s="0" t="s">
        <v>3563</v>
      </c>
      <c r="F178" s="0" t="s">
        <v>3094</v>
      </c>
      <c r="G178" s="0" t="s">
        <v>3564</v>
      </c>
    </row>
    <row customHeight="1" ht="11.25">
      <c r="A179" s="0" t="s">
        <v>16</v>
      </c>
      <c r="B179" s="0" t="s">
        <v>3527</v>
      </c>
      <c r="C179" s="0" t="s">
        <v>3528</v>
      </c>
      <c r="D179" s="0" t="s">
        <v>3565</v>
      </c>
      <c r="E179" s="0" t="s">
        <v>3566</v>
      </c>
      <c r="F179" s="0" t="s">
        <v>3094</v>
      </c>
      <c r="G179" s="0" t="s">
        <v>3567</v>
      </c>
    </row>
    <row customHeight="1" ht="11.25">
      <c r="A180" s="0" t="s">
        <v>16</v>
      </c>
      <c r="B180" s="0" t="s">
        <v>3527</v>
      </c>
      <c r="C180" s="0" t="s">
        <v>3528</v>
      </c>
      <c r="D180" s="0" t="s">
        <v>3568</v>
      </c>
      <c r="E180" s="0" t="s">
        <v>3569</v>
      </c>
      <c r="F180" s="0" t="s">
        <v>3094</v>
      </c>
      <c r="G180" s="0" t="s">
        <v>3570</v>
      </c>
    </row>
    <row customHeight="1" ht="11.25">
      <c r="A181" s="0" t="s">
        <v>16</v>
      </c>
      <c r="B181" s="0" t="s">
        <v>3527</v>
      </c>
      <c r="C181" s="0" t="s">
        <v>3528</v>
      </c>
      <c r="D181" s="0" t="s">
        <v>3571</v>
      </c>
      <c r="E181" s="0" t="s">
        <v>3572</v>
      </c>
      <c r="F181" s="0" t="s">
        <v>3094</v>
      </c>
      <c r="G181" s="0" t="s">
        <v>3573</v>
      </c>
    </row>
    <row customHeight="1" ht="11.25">
      <c r="A182" s="0" t="s">
        <v>16</v>
      </c>
      <c r="B182" s="0" t="s">
        <v>3527</v>
      </c>
      <c r="C182" s="0" t="s">
        <v>3528</v>
      </c>
      <c r="D182" s="0" t="s">
        <v>3574</v>
      </c>
      <c r="E182" s="0" t="s">
        <v>3575</v>
      </c>
      <c r="F182" s="0" t="s">
        <v>3094</v>
      </c>
      <c r="G182" s="0" t="s">
        <v>3576</v>
      </c>
    </row>
    <row customHeight="1" ht="11.25">
      <c r="A183" s="0" t="s">
        <v>16</v>
      </c>
      <c r="B183" s="0" t="s">
        <v>3527</v>
      </c>
      <c r="C183" s="0" t="s">
        <v>3528</v>
      </c>
      <c r="D183" s="0" t="s">
        <v>3527</v>
      </c>
      <c r="E183" s="0" t="s">
        <v>3528</v>
      </c>
      <c r="F183" s="0" t="s">
        <v>3091</v>
      </c>
      <c r="G183" s="0" t="s">
        <v>3577</v>
      </c>
    </row>
    <row customHeight="1" ht="11.25">
      <c r="A184" s="0" t="s">
        <v>16</v>
      </c>
      <c r="B184" s="0" t="s">
        <v>3527</v>
      </c>
      <c r="C184" s="0" t="s">
        <v>3528</v>
      </c>
      <c r="D184" s="0" t="s">
        <v>3578</v>
      </c>
      <c r="E184" s="0" t="s">
        <v>3579</v>
      </c>
      <c r="F184" s="0" t="s">
        <v>3094</v>
      </c>
      <c r="G184" s="0" t="s">
        <v>3580</v>
      </c>
    </row>
    <row customHeight="1" ht="11.25">
      <c r="A185" s="0" t="s">
        <v>16</v>
      </c>
      <c r="B185" s="0" t="s">
        <v>3527</v>
      </c>
      <c r="C185" s="0" t="s">
        <v>3528</v>
      </c>
      <c r="D185" s="0" t="s">
        <v>3581</v>
      </c>
      <c r="E185" s="0" t="s">
        <v>3582</v>
      </c>
      <c r="F185" s="0" t="s">
        <v>3094</v>
      </c>
      <c r="G185" s="0" t="s">
        <v>3583</v>
      </c>
    </row>
    <row customHeight="1" ht="11.25">
      <c r="A186" s="0" t="s">
        <v>16</v>
      </c>
      <c r="B186" s="0" t="s">
        <v>3584</v>
      </c>
      <c r="C186" s="0" t="s">
        <v>3585</v>
      </c>
      <c r="D186" s="0" t="s">
        <v>3586</v>
      </c>
      <c r="E186" s="0" t="s">
        <v>3587</v>
      </c>
      <c r="F186" s="0" t="s">
        <v>3094</v>
      </c>
      <c r="G186" s="0" t="s">
        <v>3588</v>
      </c>
    </row>
    <row customHeight="1" ht="11.25">
      <c r="A187" s="0" t="s">
        <v>16</v>
      </c>
      <c r="B187" s="0" t="s">
        <v>3584</v>
      </c>
      <c r="C187" s="0" t="s">
        <v>3585</v>
      </c>
      <c r="D187" s="0" t="s">
        <v>3589</v>
      </c>
      <c r="E187" s="0" t="s">
        <v>3590</v>
      </c>
      <c r="F187" s="0" t="s">
        <v>3094</v>
      </c>
      <c r="G187" s="0" t="s">
        <v>3591</v>
      </c>
    </row>
    <row customHeight="1" ht="11.25">
      <c r="A188" s="0" t="s">
        <v>16</v>
      </c>
      <c r="B188" s="0" t="s">
        <v>3584</v>
      </c>
      <c r="C188" s="0" t="s">
        <v>3585</v>
      </c>
      <c r="D188" s="0" t="s">
        <v>3592</v>
      </c>
      <c r="E188" s="0" t="s">
        <v>3593</v>
      </c>
      <c r="F188" s="0" t="s">
        <v>3094</v>
      </c>
      <c r="G188" s="0" t="s">
        <v>3594</v>
      </c>
    </row>
    <row customHeight="1" ht="11.25">
      <c r="A189" s="0" t="s">
        <v>16</v>
      </c>
      <c r="B189" s="0" t="s">
        <v>3584</v>
      </c>
      <c r="C189" s="0" t="s">
        <v>3585</v>
      </c>
      <c r="D189" s="0" t="s">
        <v>3595</v>
      </c>
      <c r="E189" s="0" t="s">
        <v>3596</v>
      </c>
      <c r="F189" s="0" t="s">
        <v>3094</v>
      </c>
      <c r="G189" s="0" t="s">
        <v>3597</v>
      </c>
    </row>
    <row customHeight="1" ht="11.25">
      <c r="A190" s="0" t="s">
        <v>16</v>
      </c>
      <c r="B190" s="0" t="s">
        <v>3584</v>
      </c>
      <c r="C190" s="0" t="s">
        <v>3585</v>
      </c>
      <c r="D190" s="0" t="s">
        <v>3598</v>
      </c>
      <c r="E190" s="0" t="s">
        <v>3599</v>
      </c>
      <c r="F190" s="0" t="s">
        <v>3094</v>
      </c>
      <c r="G190" s="0" t="s">
        <v>3600</v>
      </c>
    </row>
    <row customHeight="1" ht="11.25">
      <c r="A191" s="0" t="s">
        <v>16</v>
      </c>
      <c r="B191" s="0" t="s">
        <v>3584</v>
      </c>
      <c r="C191" s="0" t="s">
        <v>3585</v>
      </c>
      <c r="D191" s="0" t="s">
        <v>3601</v>
      </c>
      <c r="E191" s="0" t="s">
        <v>3602</v>
      </c>
      <c r="F191" s="0" t="s">
        <v>3094</v>
      </c>
      <c r="G191" s="0" t="s">
        <v>3603</v>
      </c>
    </row>
    <row customHeight="1" ht="11.25">
      <c r="A192" s="0" t="s">
        <v>16</v>
      </c>
      <c r="B192" s="0" t="s">
        <v>3584</v>
      </c>
      <c r="C192" s="0" t="s">
        <v>3585</v>
      </c>
      <c r="D192" s="0" t="s">
        <v>3604</v>
      </c>
      <c r="E192" s="0" t="s">
        <v>3605</v>
      </c>
      <c r="F192" s="0" t="s">
        <v>3094</v>
      </c>
      <c r="G192" s="0" t="s">
        <v>3606</v>
      </c>
    </row>
    <row customHeight="1" ht="11.25">
      <c r="A193" s="0" t="s">
        <v>16</v>
      </c>
      <c r="B193" s="0" t="s">
        <v>3584</v>
      </c>
      <c r="C193" s="0" t="s">
        <v>3585</v>
      </c>
      <c r="D193" s="0" t="s">
        <v>3607</v>
      </c>
      <c r="E193" s="0" t="s">
        <v>3608</v>
      </c>
      <c r="F193" s="0" t="s">
        <v>3094</v>
      </c>
      <c r="G193" s="0" t="s">
        <v>3609</v>
      </c>
    </row>
    <row customHeight="1" ht="11.25">
      <c r="A194" s="0" t="s">
        <v>16</v>
      </c>
      <c r="B194" s="0" t="s">
        <v>3584</v>
      </c>
      <c r="C194" s="0" t="s">
        <v>3585</v>
      </c>
      <c r="D194" s="0" t="s">
        <v>3610</v>
      </c>
      <c r="E194" s="0" t="s">
        <v>3611</v>
      </c>
      <c r="F194" s="0" t="s">
        <v>3094</v>
      </c>
      <c r="G194" s="0" t="s">
        <v>3612</v>
      </c>
    </row>
    <row customHeight="1" ht="11.25">
      <c r="A195" s="0" t="s">
        <v>16</v>
      </c>
      <c r="B195" s="0" t="s">
        <v>3584</v>
      </c>
      <c r="C195" s="0" t="s">
        <v>3585</v>
      </c>
      <c r="D195" s="0" t="s">
        <v>3613</v>
      </c>
      <c r="E195" s="0" t="s">
        <v>3614</v>
      </c>
      <c r="F195" s="0" t="s">
        <v>3094</v>
      </c>
      <c r="G195" s="0" t="s">
        <v>3615</v>
      </c>
    </row>
    <row customHeight="1" ht="11.25">
      <c r="A196" s="0" t="s">
        <v>16</v>
      </c>
      <c r="B196" s="0" t="s">
        <v>3584</v>
      </c>
      <c r="C196" s="0" t="s">
        <v>3585</v>
      </c>
      <c r="D196" s="0" t="s">
        <v>3616</v>
      </c>
      <c r="E196" s="0" t="s">
        <v>3617</v>
      </c>
      <c r="F196" s="0" t="s">
        <v>3094</v>
      </c>
      <c r="G196" s="0" t="s">
        <v>3618</v>
      </c>
    </row>
    <row customHeight="1" ht="11.25">
      <c r="A197" s="0" t="s">
        <v>16</v>
      </c>
      <c r="B197" s="0" t="s">
        <v>3584</v>
      </c>
      <c r="C197" s="0" t="s">
        <v>3585</v>
      </c>
      <c r="D197" s="0" t="s">
        <v>3619</v>
      </c>
      <c r="E197" s="0" t="s">
        <v>3620</v>
      </c>
      <c r="F197" s="0" t="s">
        <v>3094</v>
      </c>
      <c r="G197" s="0" t="s">
        <v>3621</v>
      </c>
    </row>
    <row customHeight="1" ht="11.25">
      <c r="A198" s="0" t="s">
        <v>16</v>
      </c>
      <c r="B198" s="0" t="s">
        <v>3584</v>
      </c>
      <c r="C198" s="0" t="s">
        <v>3585</v>
      </c>
      <c r="D198" s="0" t="s">
        <v>3622</v>
      </c>
      <c r="E198" s="0" t="s">
        <v>3623</v>
      </c>
      <c r="F198" s="0" t="s">
        <v>3094</v>
      </c>
      <c r="G198" s="0" t="s">
        <v>3624</v>
      </c>
    </row>
    <row customHeight="1" ht="11.25">
      <c r="A199" s="0" t="s">
        <v>16</v>
      </c>
      <c r="B199" s="0" t="s">
        <v>3584</v>
      </c>
      <c r="C199" s="0" t="s">
        <v>3585</v>
      </c>
      <c r="D199" s="0" t="s">
        <v>3625</v>
      </c>
      <c r="E199" s="0" t="s">
        <v>3626</v>
      </c>
      <c r="F199" s="0" t="s">
        <v>3094</v>
      </c>
      <c r="G199" s="0" t="s">
        <v>3627</v>
      </c>
    </row>
    <row customHeight="1" ht="11.25">
      <c r="A200" s="0" t="s">
        <v>16</v>
      </c>
      <c r="B200" s="0" t="s">
        <v>3584</v>
      </c>
      <c r="C200" s="0" t="s">
        <v>3585</v>
      </c>
      <c r="D200" s="0" t="s">
        <v>3628</v>
      </c>
      <c r="E200" s="0" t="s">
        <v>3629</v>
      </c>
      <c r="F200" s="0" t="s">
        <v>3094</v>
      </c>
      <c r="G200" s="0" t="s">
        <v>3630</v>
      </c>
    </row>
    <row customHeight="1" ht="11.25">
      <c r="A201" s="0" t="s">
        <v>16</v>
      </c>
      <c r="B201" s="0" t="s">
        <v>3584</v>
      </c>
      <c r="C201" s="0" t="s">
        <v>3585</v>
      </c>
      <c r="D201" s="0" t="s">
        <v>3631</v>
      </c>
      <c r="E201" s="0" t="s">
        <v>3632</v>
      </c>
      <c r="F201" s="0" t="s">
        <v>3094</v>
      </c>
      <c r="G201" s="0" t="s">
        <v>3633</v>
      </c>
    </row>
    <row customHeight="1" ht="11.25">
      <c r="A202" s="0" t="s">
        <v>16</v>
      </c>
      <c r="B202" s="0" t="s">
        <v>3584</v>
      </c>
      <c r="C202" s="0" t="s">
        <v>3585</v>
      </c>
      <c r="D202" s="0" t="s">
        <v>3634</v>
      </c>
      <c r="E202" s="0" t="s">
        <v>3635</v>
      </c>
      <c r="F202" s="0" t="s">
        <v>3094</v>
      </c>
      <c r="G202" s="0" t="s">
        <v>3636</v>
      </c>
    </row>
    <row customHeight="1" ht="11.25">
      <c r="A203" s="0" t="s">
        <v>16</v>
      </c>
      <c r="B203" s="0" t="s">
        <v>3584</v>
      </c>
      <c r="C203" s="0" t="s">
        <v>3585</v>
      </c>
      <c r="D203" s="0" t="s">
        <v>3637</v>
      </c>
      <c r="E203" s="0" t="s">
        <v>3638</v>
      </c>
      <c r="F203" s="0" t="s">
        <v>3094</v>
      </c>
      <c r="G203" s="0" t="s">
        <v>3639</v>
      </c>
    </row>
    <row customHeight="1" ht="11.25">
      <c r="A204" s="0" t="s">
        <v>16</v>
      </c>
      <c r="B204" s="0" t="s">
        <v>3584</v>
      </c>
      <c r="C204" s="0" t="s">
        <v>3585</v>
      </c>
      <c r="D204" s="0" t="s">
        <v>3640</v>
      </c>
      <c r="E204" s="0" t="s">
        <v>3641</v>
      </c>
      <c r="F204" s="0" t="s">
        <v>3094</v>
      </c>
      <c r="G204" s="0" t="s">
        <v>3642</v>
      </c>
    </row>
    <row customHeight="1" ht="11.25">
      <c r="A205" s="0" t="s">
        <v>16</v>
      </c>
      <c r="B205" s="0" t="s">
        <v>3584</v>
      </c>
      <c r="C205" s="0" t="s">
        <v>3585</v>
      </c>
      <c r="D205" s="0" t="s">
        <v>3643</v>
      </c>
      <c r="E205" s="0" t="s">
        <v>3644</v>
      </c>
      <c r="F205" s="0" t="s">
        <v>3094</v>
      </c>
      <c r="G205" s="0" t="s">
        <v>3645</v>
      </c>
    </row>
    <row customHeight="1" ht="11.25">
      <c r="A206" s="0" t="s">
        <v>16</v>
      </c>
      <c r="B206" s="0" t="s">
        <v>3584</v>
      </c>
      <c r="C206" s="0" t="s">
        <v>3585</v>
      </c>
      <c r="D206" s="0" t="s">
        <v>3646</v>
      </c>
      <c r="E206" s="0" t="s">
        <v>3647</v>
      </c>
      <c r="F206" s="0" t="s">
        <v>3110</v>
      </c>
      <c r="G206" s="0" t="s">
        <v>3648</v>
      </c>
    </row>
    <row customHeight="1" ht="11.25">
      <c r="A207" s="0" t="s">
        <v>16</v>
      </c>
      <c r="B207" s="0" t="s">
        <v>3584</v>
      </c>
      <c r="C207" s="0" t="s">
        <v>3585</v>
      </c>
      <c r="D207" s="0" t="s">
        <v>3649</v>
      </c>
      <c r="E207" s="0" t="s">
        <v>3650</v>
      </c>
      <c r="F207" s="0" t="s">
        <v>3094</v>
      </c>
      <c r="G207" s="0" t="s">
        <v>3651</v>
      </c>
    </row>
    <row customHeight="1" ht="11.25">
      <c r="A208" s="0" t="s">
        <v>16</v>
      </c>
      <c r="B208" s="0" t="s">
        <v>3584</v>
      </c>
      <c r="C208" s="0" t="s">
        <v>3585</v>
      </c>
      <c r="D208" s="0" t="s">
        <v>3652</v>
      </c>
      <c r="E208" s="0" t="s">
        <v>3653</v>
      </c>
      <c r="F208" s="0" t="s">
        <v>3094</v>
      </c>
      <c r="G208" s="0" t="s">
        <v>3654</v>
      </c>
    </row>
    <row customHeight="1" ht="11.25">
      <c r="A209" s="0" t="s">
        <v>16</v>
      </c>
      <c r="B209" s="0" t="s">
        <v>3584</v>
      </c>
      <c r="C209" s="0" t="s">
        <v>3585</v>
      </c>
      <c r="D209" s="0" t="s">
        <v>3655</v>
      </c>
      <c r="E209" s="0" t="s">
        <v>3656</v>
      </c>
      <c r="F209" s="0" t="s">
        <v>3094</v>
      </c>
      <c r="G209" s="0" t="s">
        <v>3657</v>
      </c>
    </row>
    <row customHeight="1" ht="11.25">
      <c r="A210" s="0" t="s">
        <v>16</v>
      </c>
      <c r="B210" s="0" t="s">
        <v>3584</v>
      </c>
      <c r="C210" s="0" t="s">
        <v>3585</v>
      </c>
      <c r="D210" s="0" t="s">
        <v>3658</v>
      </c>
      <c r="E210" s="0" t="s">
        <v>3659</v>
      </c>
      <c r="F210" s="0" t="s">
        <v>3094</v>
      </c>
      <c r="G210" s="0" t="s">
        <v>3660</v>
      </c>
    </row>
    <row customHeight="1" ht="11.25">
      <c r="A211" s="0" t="s">
        <v>16</v>
      </c>
      <c r="B211" s="0" t="s">
        <v>3584</v>
      </c>
      <c r="C211" s="0" t="s">
        <v>3585</v>
      </c>
      <c r="D211" s="0" t="s">
        <v>3661</v>
      </c>
      <c r="E211" s="0" t="s">
        <v>3662</v>
      </c>
      <c r="F211" s="0" t="s">
        <v>3094</v>
      </c>
      <c r="G211" s="0" t="s">
        <v>3663</v>
      </c>
    </row>
    <row customHeight="1" ht="11.25">
      <c r="A212" s="0" t="s">
        <v>16</v>
      </c>
      <c r="B212" s="0" t="s">
        <v>3584</v>
      </c>
      <c r="C212" s="0" t="s">
        <v>3585</v>
      </c>
      <c r="D212" s="0" t="s">
        <v>3584</v>
      </c>
      <c r="E212" s="0" t="s">
        <v>3585</v>
      </c>
      <c r="F212" s="0" t="s">
        <v>3091</v>
      </c>
      <c r="G212" s="0" t="s">
        <v>3664</v>
      </c>
    </row>
    <row customHeight="1" ht="11.25">
      <c r="A213" s="0" t="s">
        <v>16</v>
      </c>
      <c r="B213" s="0" t="s">
        <v>3584</v>
      </c>
      <c r="C213" s="0" t="s">
        <v>3585</v>
      </c>
      <c r="D213" s="0" t="s">
        <v>3665</v>
      </c>
      <c r="E213" s="0" t="s">
        <v>3666</v>
      </c>
      <c r="F213" s="0" t="s">
        <v>3094</v>
      </c>
      <c r="G213" s="0" t="s">
        <v>3667</v>
      </c>
    </row>
    <row customHeight="1" ht="11.25">
      <c r="A214" s="0" t="s">
        <v>16</v>
      </c>
      <c r="B214" s="0" t="s">
        <v>3668</v>
      </c>
      <c r="C214" s="0" t="s">
        <v>3669</v>
      </c>
      <c r="D214" s="0" t="s">
        <v>3670</v>
      </c>
      <c r="E214" s="0" t="s">
        <v>3671</v>
      </c>
      <c r="F214" s="0" t="s">
        <v>3094</v>
      </c>
      <c r="G214" s="0" t="s">
        <v>3672</v>
      </c>
    </row>
    <row customHeight="1" ht="11.25">
      <c r="A215" s="0" t="s">
        <v>16</v>
      </c>
      <c r="B215" s="0" t="s">
        <v>3668</v>
      </c>
      <c r="C215" s="0" t="s">
        <v>3669</v>
      </c>
      <c r="D215" s="0" t="s">
        <v>3673</v>
      </c>
      <c r="E215" s="0" t="s">
        <v>3674</v>
      </c>
      <c r="F215" s="0" t="s">
        <v>3094</v>
      </c>
      <c r="G215" s="0" t="s">
        <v>3675</v>
      </c>
    </row>
    <row customHeight="1" ht="11.25">
      <c r="A216" s="0" t="s">
        <v>16</v>
      </c>
      <c r="B216" s="0" t="s">
        <v>3668</v>
      </c>
      <c r="C216" s="0" t="s">
        <v>3669</v>
      </c>
      <c r="D216" s="0" t="s">
        <v>3676</v>
      </c>
      <c r="E216" s="0" t="s">
        <v>3677</v>
      </c>
      <c r="F216" s="0" t="s">
        <v>3094</v>
      </c>
      <c r="G216" s="0" t="s">
        <v>3678</v>
      </c>
    </row>
    <row customHeight="1" ht="11.25">
      <c r="A217" s="0" t="s">
        <v>16</v>
      </c>
      <c r="B217" s="0" t="s">
        <v>3668</v>
      </c>
      <c r="C217" s="0" t="s">
        <v>3669</v>
      </c>
      <c r="D217" s="0" t="s">
        <v>3679</v>
      </c>
      <c r="E217" s="0" t="s">
        <v>3680</v>
      </c>
      <c r="F217" s="0" t="s">
        <v>3094</v>
      </c>
      <c r="G217" s="0" t="s">
        <v>3681</v>
      </c>
    </row>
    <row customHeight="1" ht="11.25">
      <c r="A218" s="0" t="s">
        <v>16</v>
      </c>
      <c r="B218" s="0" t="s">
        <v>3668</v>
      </c>
      <c r="C218" s="0" t="s">
        <v>3669</v>
      </c>
      <c r="D218" s="0" t="s">
        <v>3682</v>
      </c>
      <c r="E218" s="0" t="s">
        <v>3683</v>
      </c>
      <c r="F218" s="0" t="s">
        <v>3094</v>
      </c>
      <c r="G218" s="0" t="s">
        <v>3684</v>
      </c>
    </row>
    <row customHeight="1" ht="11.25">
      <c r="A219" s="0" t="s">
        <v>16</v>
      </c>
      <c r="B219" s="0" t="s">
        <v>3668</v>
      </c>
      <c r="C219" s="0" t="s">
        <v>3669</v>
      </c>
      <c r="D219" s="0" t="s">
        <v>3685</v>
      </c>
      <c r="E219" s="0" t="s">
        <v>3686</v>
      </c>
      <c r="F219" s="0" t="s">
        <v>3094</v>
      </c>
      <c r="G219" s="0" t="s">
        <v>3687</v>
      </c>
    </row>
    <row customHeight="1" ht="11.25">
      <c r="A220" s="0" t="s">
        <v>16</v>
      </c>
      <c r="B220" s="0" t="s">
        <v>3668</v>
      </c>
      <c r="C220" s="0" t="s">
        <v>3669</v>
      </c>
      <c r="D220" s="0" t="s">
        <v>3688</v>
      </c>
      <c r="E220" s="0" t="s">
        <v>3689</v>
      </c>
      <c r="F220" s="0" t="s">
        <v>3094</v>
      </c>
      <c r="G220" s="0" t="s">
        <v>3690</v>
      </c>
    </row>
    <row customHeight="1" ht="11.25">
      <c r="A221" s="0" t="s">
        <v>16</v>
      </c>
      <c r="B221" s="0" t="s">
        <v>3668</v>
      </c>
      <c r="C221" s="0" t="s">
        <v>3669</v>
      </c>
      <c r="D221" s="0" t="s">
        <v>3691</v>
      </c>
      <c r="E221" s="0" t="s">
        <v>3692</v>
      </c>
      <c r="F221" s="0" t="s">
        <v>3094</v>
      </c>
      <c r="G221" s="0" t="s">
        <v>3693</v>
      </c>
    </row>
    <row customHeight="1" ht="11.25">
      <c r="A222" s="0" t="s">
        <v>16</v>
      </c>
      <c r="B222" s="0" t="s">
        <v>3668</v>
      </c>
      <c r="C222" s="0" t="s">
        <v>3669</v>
      </c>
      <c r="D222" s="0" t="s">
        <v>3694</v>
      </c>
      <c r="E222" s="0" t="s">
        <v>3695</v>
      </c>
      <c r="F222" s="0" t="s">
        <v>3094</v>
      </c>
      <c r="G222" s="0" t="s">
        <v>3696</v>
      </c>
    </row>
    <row customHeight="1" ht="11.25">
      <c r="A223" s="0" t="s">
        <v>16</v>
      </c>
      <c r="B223" s="0" t="s">
        <v>3668</v>
      </c>
      <c r="C223" s="0" t="s">
        <v>3669</v>
      </c>
      <c r="D223" s="0" t="s">
        <v>3697</v>
      </c>
      <c r="E223" s="0" t="s">
        <v>3698</v>
      </c>
      <c r="F223" s="0" t="s">
        <v>3094</v>
      </c>
      <c r="G223" s="0" t="s">
        <v>3699</v>
      </c>
    </row>
    <row customHeight="1" ht="11.25">
      <c r="A224" s="0" t="s">
        <v>16</v>
      </c>
      <c r="B224" s="0" t="s">
        <v>3668</v>
      </c>
      <c r="C224" s="0" t="s">
        <v>3669</v>
      </c>
      <c r="D224" s="0" t="s">
        <v>3700</v>
      </c>
      <c r="E224" s="0" t="s">
        <v>3701</v>
      </c>
      <c r="F224" s="0" t="s">
        <v>3094</v>
      </c>
      <c r="G224" s="0" t="s">
        <v>3702</v>
      </c>
    </row>
    <row customHeight="1" ht="11.25">
      <c r="A225" s="0" t="s">
        <v>16</v>
      </c>
      <c r="B225" s="0" t="s">
        <v>3668</v>
      </c>
      <c r="C225" s="0" t="s">
        <v>3669</v>
      </c>
      <c r="D225" s="0" t="s">
        <v>3703</v>
      </c>
      <c r="E225" s="0" t="s">
        <v>3704</v>
      </c>
      <c r="F225" s="0" t="s">
        <v>3094</v>
      </c>
      <c r="G225" s="0" t="s">
        <v>3705</v>
      </c>
    </row>
    <row customHeight="1" ht="11.25">
      <c r="A226" s="0" t="s">
        <v>16</v>
      </c>
      <c r="B226" s="0" t="s">
        <v>3668</v>
      </c>
      <c r="C226" s="0" t="s">
        <v>3669</v>
      </c>
      <c r="D226" s="0" t="s">
        <v>3706</v>
      </c>
      <c r="E226" s="0" t="s">
        <v>3707</v>
      </c>
      <c r="F226" s="0" t="s">
        <v>3110</v>
      </c>
      <c r="G226" s="0" t="s">
        <v>3708</v>
      </c>
    </row>
    <row customHeight="1" ht="11.25">
      <c r="A227" s="0" t="s">
        <v>16</v>
      </c>
      <c r="B227" s="0" t="s">
        <v>3668</v>
      </c>
      <c r="C227" s="0" t="s">
        <v>3669</v>
      </c>
      <c r="D227" s="0" t="s">
        <v>3709</v>
      </c>
      <c r="E227" s="0" t="s">
        <v>3710</v>
      </c>
      <c r="F227" s="0" t="s">
        <v>3110</v>
      </c>
      <c r="G227" s="0" t="s">
        <v>3711</v>
      </c>
    </row>
    <row customHeight="1" ht="11.25">
      <c r="A228" s="0" t="s">
        <v>16</v>
      </c>
      <c r="B228" s="0" t="s">
        <v>3668</v>
      </c>
      <c r="C228" s="0" t="s">
        <v>3669</v>
      </c>
      <c r="D228" s="0" t="s">
        <v>3712</v>
      </c>
      <c r="E228" s="0" t="s">
        <v>3713</v>
      </c>
      <c r="F228" s="0" t="s">
        <v>3110</v>
      </c>
      <c r="G228" s="0" t="s">
        <v>3714</v>
      </c>
    </row>
    <row customHeight="1" ht="11.25">
      <c r="A229" s="0" t="s">
        <v>16</v>
      </c>
      <c r="B229" s="0" t="s">
        <v>3668</v>
      </c>
      <c r="C229" s="0" t="s">
        <v>3669</v>
      </c>
      <c r="D229" s="0" t="s">
        <v>3715</v>
      </c>
      <c r="E229" s="0" t="s">
        <v>3716</v>
      </c>
      <c r="F229" s="0" t="s">
        <v>3094</v>
      </c>
      <c r="G229" s="0" t="s">
        <v>3717</v>
      </c>
    </row>
    <row customHeight="1" ht="11.25">
      <c r="A230" s="0" t="s">
        <v>16</v>
      </c>
      <c r="B230" s="0" t="s">
        <v>3668</v>
      </c>
      <c r="C230" s="0" t="s">
        <v>3669</v>
      </c>
      <c r="D230" s="0" t="s">
        <v>3718</v>
      </c>
      <c r="E230" s="0" t="s">
        <v>3719</v>
      </c>
      <c r="F230" s="0" t="s">
        <v>3094</v>
      </c>
      <c r="G230" s="0" t="s">
        <v>3720</v>
      </c>
    </row>
    <row customHeight="1" ht="11.25">
      <c r="A231" s="0" t="s">
        <v>16</v>
      </c>
      <c r="B231" s="0" t="s">
        <v>3668</v>
      </c>
      <c r="C231" s="0" t="s">
        <v>3669</v>
      </c>
      <c r="D231" s="0" t="s">
        <v>3721</v>
      </c>
      <c r="E231" s="0" t="s">
        <v>3722</v>
      </c>
      <c r="F231" s="0" t="s">
        <v>3094</v>
      </c>
      <c r="G231" s="0" t="s">
        <v>3723</v>
      </c>
    </row>
    <row customHeight="1" ht="11.25">
      <c r="A232" s="0" t="s">
        <v>16</v>
      </c>
      <c r="B232" s="0" t="s">
        <v>3668</v>
      </c>
      <c r="C232" s="0" t="s">
        <v>3669</v>
      </c>
      <c r="D232" s="0" t="s">
        <v>3724</v>
      </c>
      <c r="E232" s="0" t="s">
        <v>3725</v>
      </c>
      <c r="F232" s="0" t="s">
        <v>3094</v>
      </c>
      <c r="G232" s="0" t="s">
        <v>3726</v>
      </c>
    </row>
    <row customHeight="1" ht="11.25">
      <c r="A233" s="0" t="s">
        <v>16</v>
      </c>
      <c r="B233" s="0" t="s">
        <v>3668</v>
      </c>
      <c r="C233" s="0" t="s">
        <v>3669</v>
      </c>
      <c r="D233" s="0" t="s">
        <v>3727</v>
      </c>
      <c r="E233" s="0" t="s">
        <v>3728</v>
      </c>
      <c r="F233" s="0" t="s">
        <v>3094</v>
      </c>
      <c r="G233" s="0" t="s">
        <v>3729</v>
      </c>
    </row>
    <row customHeight="1" ht="11.25">
      <c r="A234" s="0" t="s">
        <v>16</v>
      </c>
      <c r="B234" s="0" t="s">
        <v>3668</v>
      </c>
      <c r="C234" s="0" t="s">
        <v>3669</v>
      </c>
      <c r="D234" s="0" t="s">
        <v>3668</v>
      </c>
      <c r="E234" s="0" t="s">
        <v>3669</v>
      </c>
      <c r="F234" s="0" t="s">
        <v>3091</v>
      </c>
      <c r="G234" s="0" t="s">
        <v>3730</v>
      </c>
    </row>
    <row customHeight="1" ht="11.25">
      <c r="A235" s="0" t="s">
        <v>16</v>
      </c>
      <c r="B235" s="0" t="s">
        <v>3731</v>
      </c>
      <c r="C235" s="0" t="s">
        <v>3732</v>
      </c>
      <c r="D235" s="0" t="s">
        <v>3733</v>
      </c>
      <c r="E235" s="0" t="s">
        <v>3734</v>
      </c>
      <c r="F235" s="0" t="s">
        <v>3094</v>
      </c>
      <c r="G235" s="0" t="s">
        <v>3735</v>
      </c>
    </row>
    <row customHeight="1" ht="11.25">
      <c r="A236" s="0" t="s">
        <v>16</v>
      </c>
      <c r="B236" s="0" t="s">
        <v>3731</v>
      </c>
      <c r="C236" s="0" t="s">
        <v>3732</v>
      </c>
      <c r="D236" s="0" t="s">
        <v>3736</v>
      </c>
      <c r="E236" s="0" t="s">
        <v>3737</v>
      </c>
      <c r="F236" s="0" t="s">
        <v>3094</v>
      </c>
      <c r="G236" s="0" t="s">
        <v>3738</v>
      </c>
    </row>
    <row customHeight="1" ht="11.25">
      <c r="A237" s="0" t="s">
        <v>16</v>
      </c>
      <c r="B237" s="0" t="s">
        <v>3731</v>
      </c>
      <c r="C237" s="0" t="s">
        <v>3732</v>
      </c>
      <c r="D237" s="0" t="s">
        <v>3739</v>
      </c>
      <c r="E237" s="0" t="s">
        <v>3740</v>
      </c>
      <c r="F237" s="0" t="s">
        <v>3121</v>
      </c>
      <c r="G237" s="0" t="s">
        <v>3741</v>
      </c>
    </row>
    <row customHeight="1" ht="11.25">
      <c r="A238" s="0" t="s">
        <v>16</v>
      </c>
      <c r="B238" s="0" t="s">
        <v>3731</v>
      </c>
      <c r="C238" s="0" t="s">
        <v>3732</v>
      </c>
      <c r="D238" s="0" t="s">
        <v>3742</v>
      </c>
      <c r="E238" s="0" t="s">
        <v>3743</v>
      </c>
      <c r="F238" s="0" t="s">
        <v>3094</v>
      </c>
      <c r="G238" s="0" t="s">
        <v>3744</v>
      </c>
    </row>
    <row customHeight="1" ht="11.25">
      <c r="A239" s="0" t="s">
        <v>16</v>
      </c>
      <c r="B239" s="0" t="s">
        <v>3731</v>
      </c>
      <c r="C239" s="0" t="s">
        <v>3732</v>
      </c>
      <c r="D239" s="0" t="s">
        <v>3745</v>
      </c>
      <c r="E239" s="0" t="s">
        <v>3746</v>
      </c>
      <c r="F239" s="0" t="s">
        <v>3094</v>
      </c>
      <c r="G239" s="0" t="s">
        <v>3747</v>
      </c>
    </row>
    <row customHeight="1" ht="11.25">
      <c r="A240" s="0" t="s">
        <v>16</v>
      </c>
      <c r="B240" s="0" t="s">
        <v>3731</v>
      </c>
      <c r="C240" s="0" t="s">
        <v>3732</v>
      </c>
      <c r="D240" s="0" t="s">
        <v>3748</v>
      </c>
      <c r="E240" s="0" t="s">
        <v>3749</v>
      </c>
      <c r="F240" s="0" t="s">
        <v>3094</v>
      </c>
      <c r="G240" s="0" t="s">
        <v>3750</v>
      </c>
    </row>
    <row customHeight="1" ht="11.25">
      <c r="A241" s="0" t="s">
        <v>16</v>
      </c>
      <c r="B241" s="0" t="s">
        <v>3731</v>
      </c>
      <c r="C241" s="0" t="s">
        <v>3732</v>
      </c>
      <c r="D241" s="0" t="s">
        <v>3731</v>
      </c>
      <c r="E241" s="0" t="s">
        <v>3732</v>
      </c>
      <c r="F241" s="0" t="s">
        <v>3091</v>
      </c>
      <c r="G241" s="0" t="s">
        <v>3751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85EF8-EA12-3A48-C778-D07BDB0C55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3813</v>
      </c>
      <c r="B1" s="835" t="s">
        <v>3814</v>
      </c>
      <c r="C1" s="835" t="s">
        <v>1178</v>
      </c>
    </row>
    <row customHeight="1" ht="11.25">
      <c r="A2" s="835">
        <v>4189678</v>
      </c>
      <c r="B2" s="835" t="s">
        <v>3815</v>
      </c>
      <c r="C2" s="835" t="s">
        <v>3816</v>
      </c>
    </row>
    <row customHeight="1" ht="11.25">
      <c r="A3" s="835">
        <v>4190415</v>
      </c>
      <c r="B3" s="835" t="s">
        <v>3817</v>
      </c>
      <c r="C3" s="835" t="s">
        <v>3816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A9B83-2428-E474-3F98-A0D5F51822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3818</v>
      </c>
      <c r="B1" s="163" t="s">
        <v>3819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311D8-2166-8AC8-6BB8-2720F376B8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3820</v>
      </c>
      <c r="B1" s="0" t="b">
        <v>1</v>
      </c>
    </row>
    <row customHeight="1" ht="11.25">
      <c r="A2" s="0" t="s">
        <v>3821</v>
      </c>
      <c r="B2" s="0" t="b">
        <v>0</v>
      </c>
    </row>
    <row customHeight="1" ht="11.25">
      <c r="A3" s="0" t="s">
        <v>3822</v>
      </c>
      <c r="B3" s="0" t="b">
        <v>0</v>
      </c>
    </row>
    <row customHeight="1" ht="11.25">
      <c r="A4" s="0" t="s">
        <v>3823</v>
      </c>
      <c r="B4" s="0" t="b">
        <v>1</v>
      </c>
    </row>
    <row customHeight="1" ht="11.25">
      <c r="A5" s="0" t="s">
        <v>3824</v>
      </c>
      <c r="B5" s="0" t="b">
        <v>0</v>
      </c>
    </row>
    <row customHeight="1" ht="11.25">
      <c r="A6" s="0" t="s">
        <v>3825</v>
      </c>
      <c r="B6" s="0" t="b">
        <v>0</v>
      </c>
    </row>
    <row customHeight="1" ht="11.25">
      <c r="A7" s="0" t="s">
        <v>3826</v>
      </c>
      <c r="B7" s="0" t="b">
        <v>0</v>
      </c>
    </row>
    <row customHeight="1" ht="11.25">
      <c r="A8" s="0" t="s">
        <v>3827</v>
      </c>
      <c r="B8" s="0" t="b">
        <v>0</v>
      </c>
    </row>
    <row customHeight="1" ht="11.25">
      <c r="A9" s="0" t="s">
        <v>3828</v>
      </c>
      <c r="B9" s="0" t="b">
        <v>0</v>
      </c>
    </row>
    <row customHeight="1" ht="11.25">
      <c r="A10" s="0" t="s">
        <v>3829</v>
      </c>
      <c r="B10" s="0" t="b">
        <v>0</v>
      </c>
    </row>
    <row customHeight="1" ht="11.25">
      <c r="A11" s="0" t="s">
        <v>3830</v>
      </c>
      <c r="B11" s="0" t="b">
        <v>0</v>
      </c>
    </row>
    <row customHeight="1" ht="11.25">
      <c r="A12" s="0" t="s">
        <v>3831</v>
      </c>
      <c r="B12" s="0" t="b">
        <v>0</v>
      </c>
    </row>
    <row customHeight="1" ht="11.25">
      <c r="A13" s="0" t="s">
        <v>3832</v>
      </c>
      <c r="B13" s="0" t="b">
        <v>0</v>
      </c>
    </row>
    <row customHeight="1" ht="11.25">
      <c r="A14" s="0" t="s">
        <v>3833</v>
      </c>
      <c r="B14" s="0" t="b">
        <v>1</v>
      </c>
    </row>
    <row customHeight="1" ht="11.25">
      <c r="A15" s="0" t="s">
        <v>3834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BCC08-BA9A-DF1F-CB95-BFA377BBD6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EA022-4768-2938-4B88-CE0D83A463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3835</v>
      </c>
      <c r="B1" s="67" t="s">
        <v>3836</v>
      </c>
    </row>
    <row customHeight="1" ht="11.25">
      <c r="A2" s="64" t="s">
        <v>3837</v>
      </c>
      <c r="B2" s="64" t="s">
        <v>3838</v>
      </c>
    </row>
    <row customHeight="1" ht="11.25">
      <c r="A3" s="64" t="s">
        <v>3839</v>
      </c>
      <c r="B3" s="64" t="s">
        <v>3840</v>
      </c>
    </row>
    <row customHeight="1" ht="11.25">
      <c r="A4" s="64" t="s">
        <v>3841</v>
      </c>
      <c r="B4" s="64" t="s">
        <v>3842</v>
      </c>
    </row>
    <row customHeight="1" ht="11.25">
      <c r="A5" s="64" t="s">
        <v>3843</v>
      </c>
      <c r="B5" s="64" t="s">
        <v>3844</v>
      </c>
    </row>
    <row customHeight="1" ht="11.25">
      <c r="A6" s="64" t="s">
        <v>3845</v>
      </c>
      <c r="B6" s="64" t="s">
        <v>3846</v>
      </c>
    </row>
    <row customHeight="1" ht="11.25">
      <c r="A7" s="64" t="s">
        <v>3847</v>
      </c>
      <c r="B7" s="64" t="s">
        <v>3848</v>
      </c>
    </row>
    <row customHeight="1" ht="11.25">
      <c r="A8" s="64" t="s">
        <v>3849</v>
      </c>
      <c r="B8" s="64" t="s">
        <v>3850</v>
      </c>
    </row>
    <row customHeight="1" ht="11.25">
      <c r="A9" s="64" t="s">
        <v>3851</v>
      </c>
      <c r="B9" s="64" t="s">
        <v>3852</v>
      </c>
    </row>
    <row customHeight="1" ht="11.25">
      <c r="A10" s="64" t="s">
        <v>3853</v>
      </c>
      <c r="B10" s="64" t="s">
        <v>3854</v>
      </c>
    </row>
    <row customHeight="1" ht="11.25">
      <c r="A11" s="64" t="s">
        <v>3855</v>
      </c>
      <c r="B11" s="64" t="s">
        <v>3856</v>
      </c>
    </row>
    <row customHeight="1" ht="11.25">
      <c r="A12" s="64" t="s">
        <v>3857</v>
      </c>
      <c r="B12" s="64" t="s">
        <v>3858</v>
      </c>
    </row>
    <row customHeight="1" ht="11.25">
      <c r="A13" s="64" t="s">
        <v>3859</v>
      </c>
      <c r="B13" s="64" t="s">
        <v>3860</v>
      </c>
    </row>
    <row customHeight="1" ht="11.25">
      <c r="A14" s="64" t="s">
        <v>3861</v>
      </c>
      <c r="B14" s="64" t="s">
        <v>3862</v>
      </c>
    </row>
    <row customHeight="1" ht="11.25">
      <c r="A15" s="64" t="s">
        <v>3863</v>
      </c>
      <c r="B15" s="64" t="s">
        <v>3864</v>
      </c>
    </row>
    <row customHeight="1" ht="11.25">
      <c r="A16" s="64" t="s">
        <v>3865</v>
      </c>
      <c r="B16" s="64" t="s">
        <v>3866</v>
      </c>
    </row>
    <row customHeight="1" ht="11.25">
      <c r="A17" s="64" t="s">
        <v>3867</v>
      </c>
      <c r="B17" s="64" t="s">
        <v>3868</v>
      </c>
    </row>
    <row customHeight="1" ht="11.25">
      <c r="A18" s="64" t="s">
        <v>3869</v>
      </c>
      <c r="B18" s="64" t="s">
        <v>3870</v>
      </c>
    </row>
    <row customHeight="1" ht="11.25">
      <c r="A19" s="64" t="s">
        <v>3871</v>
      </c>
      <c r="B19" s="64" t="s">
        <v>3872</v>
      </c>
    </row>
    <row customHeight="1" ht="11.25">
      <c r="A20" s="64" t="s">
        <v>3873</v>
      </c>
      <c r="B20" s="64" t="s">
        <v>3874</v>
      </c>
    </row>
    <row customHeight="1" ht="11.25">
      <c r="A21" s="64" t="s">
        <v>3875</v>
      </c>
      <c r="B21" s="64" t="s">
        <v>3876</v>
      </c>
    </row>
    <row customHeight="1" ht="11.25">
      <c r="A22" s="64" t="s">
        <v>3877</v>
      </c>
      <c r="B22" s="64" t="s">
        <v>3878</v>
      </c>
    </row>
    <row customHeight="1" ht="11.25">
      <c r="A23" s="64" t="s">
        <v>3879</v>
      </c>
      <c r="B23" s="64" t="s">
        <v>3880</v>
      </c>
    </row>
    <row customHeight="1" ht="11.25">
      <c r="A24" s="64" t="s">
        <v>3881</v>
      </c>
      <c r="B24" s="64" t="s">
        <v>3882</v>
      </c>
    </row>
    <row customHeight="1" ht="11.25">
      <c r="A25" s="64" t="s">
        <v>3883</v>
      </c>
      <c r="B25" s="64" t="s">
        <v>3884</v>
      </c>
    </row>
    <row customHeight="1" ht="11.25">
      <c r="A26" s="64" t="s">
        <v>3885</v>
      </c>
      <c r="B26" s="64" t="s">
        <v>3886</v>
      </c>
    </row>
    <row customHeight="1" ht="11.25">
      <c r="A27" s="64" t="s">
        <v>3887</v>
      </c>
      <c r="B27" s="64" t="s">
        <v>3888</v>
      </c>
    </row>
    <row customHeight="1" ht="11.25">
      <c r="A28" s="64" t="s">
        <v>3889</v>
      </c>
      <c r="B28" s="64" t="s">
        <v>3890</v>
      </c>
    </row>
    <row customHeight="1" ht="11.25">
      <c r="A29" s="64" t="s">
        <v>3891</v>
      </c>
      <c r="B29" s="64" t="s">
        <v>3892</v>
      </c>
    </row>
    <row customHeight="1" ht="11.25">
      <c r="A30" s="64" t="s">
        <v>3893</v>
      </c>
      <c r="B30" s="64" t="s">
        <v>3894</v>
      </c>
    </row>
    <row customHeight="1" ht="11.25">
      <c r="A31" s="64" t="s">
        <v>3895</v>
      </c>
      <c r="B31" s="64" t="s">
        <v>3896</v>
      </c>
    </row>
    <row customHeight="1" ht="11.25">
      <c r="A32" s="64" t="s">
        <v>3897</v>
      </c>
      <c r="B32" s="64" t="s">
        <v>3898</v>
      </c>
    </row>
    <row customHeight="1" ht="11.25">
      <c r="A33" s="64" t="s">
        <v>3899</v>
      </c>
      <c r="B33" s="64" t="s">
        <v>3900</v>
      </c>
    </row>
    <row customHeight="1" ht="11.25">
      <c r="A34" s="64" t="s">
        <v>3901</v>
      </c>
      <c r="B34" s="64" t="s">
        <v>3902</v>
      </c>
    </row>
    <row customHeight="1" ht="11.25">
      <c r="A35" s="64" t="s">
        <v>3903</v>
      </c>
      <c r="B35" s="64" t="s">
        <v>3904</v>
      </c>
    </row>
    <row customHeight="1" ht="11.25">
      <c r="A36" s="64" t="s">
        <v>3905</v>
      </c>
      <c r="B36" s="64" t="s">
        <v>3906</v>
      </c>
    </row>
    <row customHeight="1" ht="11.25">
      <c r="A37" s="64" t="s">
        <v>3907</v>
      </c>
      <c r="B37" s="64" t="s">
        <v>3908</v>
      </c>
    </row>
    <row customHeight="1" ht="11.25">
      <c r="A38" s="64" t="s">
        <v>3909</v>
      </c>
      <c r="B38" s="64" t="s">
        <v>3910</v>
      </c>
    </row>
    <row customHeight="1" ht="11.25">
      <c r="A39" s="64" t="s">
        <v>3911</v>
      </c>
      <c r="B39" s="64" t="s">
        <v>3912</v>
      </c>
    </row>
    <row customHeight="1" ht="11.25">
      <c r="A40" s="64" t="s">
        <v>3913</v>
      </c>
      <c r="B40" s="64" t="s">
        <v>3914</v>
      </c>
    </row>
    <row customHeight="1" ht="11.25">
      <c r="A41" s="64" t="s">
        <v>3915</v>
      </c>
      <c r="B41" s="64" t="s">
        <v>3916</v>
      </c>
    </row>
    <row customHeight="1" ht="11.25">
      <c r="A42" s="64" t="s">
        <v>3917</v>
      </c>
      <c r="B42" s="64" t="s">
        <v>3918</v>
      </c>
    </row>
    <row customHeight="1" ht="11.25">
      <c r="A43" s="64" t="s">
        <v>3919</v>
      </c>
      <c r="B43" s="64" t="s">
        <v>3920</v>
      </c>
    </row>
    <row customHeight="1" ht="11.25">
      <c r="A44" s="64" t="s">
        <v>3921</v>
      </c>
      <c r="B44" s="64" t="s">
        <v>3922</v>
      </c>
    </row>
    <row customHeight="1" ht="11.25">
      <c r="A45" s="64" t="s">
        <v>3923</v>
      </c>
      <c r="B45" s="64" t="s">
        <v>3924</v>
      </c>
    </row>
    <row customHeight="1" ht="11.25">
      <c r="A46" s="64" t="s">
        <v>3925</v>
      </c>
      <c r="B46" s="64" t="s">
        <v>3926</v>
      </c>
    </row>
    <row customHeight="1" ht="11.25">
      <c r="A47" s="64" t="s">
        <v>3927</v>
      </c>
      <c r="B47" s="64" t="s">
        <v>3928</v>
      </c>
    </row>
    <row customHeight="1" ht="11.25">
      <c r="A48" s="64" t="s">
        <v>3929</v>
      </c>
      <c r="B48" s="64" t="s">
        <v>3930</v>
      </c>
    </row>
    <row customHeight="1" ht="11.25">
      <c r="A49" s="64" t="s">
        <v>3931</v>
      </c>
      <c r="B49" s="64" t="s">
        <v>3932</v>
      </c>
    </row>
    <row customHeight="1" ht="11.25">
      <c r="A50" s="64" t="s">
        <v>3933</v>
      </c>
      <c r="B50" s="64" t="s">
        <v>3934</v>
      </c>
    </row>
    <row customHeight="1" ht="11.25">
      <c r="A51" s="64" t="s">
        <v>3935</v>
      </c>
      <c r="B51" s="64" t="s">
        <v>3936</v>
      </c>
    </row>
    <row customHeight="1" ht="11.25">
      <c r="A52" s="64" t="s">
        <v>3937</v>
      </c>
      <c r="B52" s="64" t="s">
        <v>3938</v>
      </c>
    </row>
    <row customHeight="1" ht="11.25">
      <c r="A53" s="64" t="s">
        <v>3939</v>
      </c>
      <c r="B53" s="64" t="s">
        <v>3940</v>
      </c>
    </row>
    <row customHeight="1" ht="11.25">
      <c r="A54" s="64" t="s">
        <v>3941</v>
      </c>
      <c r="B54" s="64" t="s">
        <v>3942</v>
      </c>
    </row>
    <row customHeight="1" ht="11.25">
      <c r="A55" s="64" t="s">
        <v>3943</v>
      </c>
      <c r="B55" s="64" t="s">
        <v>3944</v>
      </c>
    </row>
    <row customHeight="1" ht="11.25">
      <c r="A56" s="64" t="s">
        <v>3945</v>
      </c>
      <c r="B56" s="64" t="s">
        <v>3946</v>
      </c>
    </row>
    <row customHeight="1" ht="11.25">
      <c r="A57" s="64" t="s">
        <v>3947</v>
      </c>
      <c r="B57" s="64" t="s">
        <v>3948</v>
      </c>
    </row>
    <row customHeight="1" ht="11.25">
      <c r="A58" s="64" t="s">
        <v>3949</v>
      </c>
      <c r="B58" s="64" t="s">
        <v>3950</v>
      </c>
    </row>
    <row customHeight="1" ht="11.25">
      <c r="A59" s="64" t="s">
        <v>3951</v>
      </c>
      <c r="B59" s="64" t="s">
        <v>3952</v>
      </c>
    </row>
    <row customHeight="1" ht="11.25">
      <c r="A60" s="64" t="s">
        <v>3953</v>
      </c>
      <c r="B60" s="64" t="s">
        <v>3954</v>
      </c>
    </row>
    <row customHeight="1" ht="11.25">
      <c r="A61" s="64"/>
      <c r="B61" s="64" t="s">
        <v>3955</v>
      </c>
    </row>
    <row customHeight="1" ht="11.25">
      <c r="A62" s="64"/>
      <c r="B62" s="64" t="s">
        <v>3956</v>
      </c>
    </row>
    <row customHeight="1" ht="11.25">
      <c r="A63" s="64"/>
      <c r="B63" s="64" t="s">
        <v>3957</v>
      </c>
    </row>
    <row customHeight="1" ht="11.25">
      <c r="A64" s="64"/>
      <c r="B64" s="64" t="s">
        <v>3958</v>
      </c>
    </row>
    <row customHeight="1" ht="11.25">
      <c r="A65" s="64"/>
      <c r="B65" s="64" t="s">
        <v>3959</v>
      </c>
    </row>
    <row customHeight="1" ht="11.25">
      <c r="A66" s="64"/>
      <c r="B66" s="64" t="s">
        <v>3960</v>
      </c>
    </row>
    <row customHeight="1" ht="11.25">
      <c r="A67" s="64"/>
      <c r="B67" s="64" t="s">
        <v>3961</v>
      </c>
    </row>
    <row customHeight="1" ht="11.25">
      <c r="A68" s="64"/>
      <c r="B68" s="64" t="s">
        <v>3962</v>
      </c>
    </row>
    <row customHeight="1" ht="11.25">
      <c r="A69" s="64"/>
      <c r="B69" s="64" t="s">
        <v>3963</v>
      </c>
    </row>
    <row customHeight="1" ht="11.25">
      <c r="A70" s="64"/>
      <c r="B70" s="64" t="s">
        <v>3964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CE252-CA48-9EB9-6E16-CA5B51CC980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3965</v>
      </c>
    </row>
    <row customHeight="1" ht="90">
      <c r="B2" s="94" t="s">
        <v>3966</v>
      </c>
    </row>
    <row customHeight="1" ht="67.5">
      <c r="B3" s="94" t="s">
        <v>3967</v>
      </c>
    </row>
    <row customHeight="1" ht="33.75">
      <c r="B4" s="94" t="s">
        <v>3968</v>
      </c>
    </row>
    <row customHeight="1" ht="11.25">
      <c r="B5" s="94" t="s">
        <v>3969</v>
      </c>
    </row>
    <row customHeight="1" ht="22.5">
      <c r="B6" s="94" t="s">
        <v>3970</v>
      </c>
    </row>
    <row customHeight="1" ht="22.5">
      <c r="B7" s="94" t="s">
        <v>3971</v>
      </c>
    </row>
    <row customHeight="1" ht="22.5">
      <c r="B8" s="94" t="s">
        <v>3972</v>
      </c>
    </row>
    <row customHeight="1" ht="22.5">
      <c r="B9" s="94" t="s">
        <v>3973</v>
      </c>
    </row>
    <row customHeight="1" ht="56.25">
      <c r="B10" s="94" t="s">
        <v>3974</v>
      </c>
    </row>
    <row customHeight="1" ht="12.75">
      <c r="B11" s="159" t="s">
        <v>3975</v>
      </c>
    </row>
    <row customHeight="1" ht="11.25">
      <c r="B12" s="93" t="s">
        <v>3976</v>
      </c>
    </row>
    <row customHeight="1" ht="22.5">
      <c r="B13" s="94" t="s">
        <v>3977</v>
      </c>
    </row>
    <row customHeight="1" ht="67.5">
      <c r="B14" s="94" t="s">
        <v>3978</v>
      </c>
    </row>
    <row customHeight="1" ht="22.5">
      <c r="B15" s="94" t="s">
        <v>3979</v>
      </c>
    </row>
    <row customHeight="1" ht="11.25">
      <c r="B16" s="93" t="s">
        <v>3980</v>
      </c>
      <c r="D16" s="100"/>
    </row>
    <row customHeight="1" ht="33.75">
      <c r="B17" s="94" t="s">
        <v>3981</v>
      </c>
    </row>
    <row customHeight="1" ht="33.75">
      <c r="B18" s="94" t="s">
        <v>3982</v>
      </c>
    </row>
    <row customHeight="1" ht="11.25">
      <c r="B19" s="94" t="s">
        <v>3983</v>
      </c>
    </row>
    <row customHeight="1" ht="33.75">
      <c r="B20" s="94" t="s">
        <v>3984</v>
      </c>
    </row>
    <row customHeight="1" ht="11.25">
      <c r="B21" s="93" t="s">
        <v>3985</v>
      </c>
    </row>
    <row customHeight="1" ht="11.25">
      <c r="B22" s="94" t="s">
        <v>3986</v>
      </c>
    </row>
    <row r="24" customHeight="1" ht="22.5">
      <c r="B24" s="161" t="s">
        <v>3987</v>
      </c>
    </row>
    <row r="26" customHeight="1" ht="11.25">
      <c r="B26" s="93" t="s">
        <v>3988</v>
      </c>
    </row>
    <row customHeight="1" ht="22.5">
      <c r="B27" s="160" t="s">
        <v>400</v>
      </c>
    </row>
    <row customHeight="1" ht="56.25">
      <c r="B28" s="160" t="s">
        <v>3989</v>
      </c>
    </row>
    <row customHeight="1" ht="11.25">
      <c r="B29" s="210" t="s">
        <v>3990</v>
      </c>
    </row>
    <row customHeight="1" ht="22.5">
      <c r="B30" s="160" t="s">
        <v>3991</v>
      </c>
    </row>
    <row r="32" customHeight="1" ht="11.25">
      <c r="A32" s="188"/>
      <c r="B32" s="189" t="s">
        <v>3992</v>
      </c>
    </row>
    <row customHeight="1" ht="14.25">
      <c r="A33" s="190">
        <v>1</v>
      </c>
      <c r="B33" s="191" t="s">
        <v>3993</v>
      </c>
    </row>
    <row customHeight="1" ht="14.25">
      <c r="A34" s="190">
        <v>2</v>
      </c>
      <c r="B34" s="191" t="s">
        <v>3994</v>
      </c>
    </row>
    <row customHeight="1" ht="11.25">
      <c r="B35" s="189" t="s">
        <v>3995</v>
      </c>
    </row>
    <row customHeight="1" ht="11.25">
      <c r="B36" s="191" t="s">
        <v>3996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