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D675D01-DE5F-4EAA-B744-D582A659D1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F16" i="1"/>
  <c r="F36" i="1"/>
  <c r="F33" i="1"/>
  <c r="F20" i="1"/>
  <c r="F27" i="1"/>
  <c r="F21" i="1"/>
  <c r="F17" i="1"/>
  <c r="F6" i="1"/>
  <c r="E54" i="1"/>
  <c r="E21" i="1"/>
  <c r="E63" i="1"/>
  <c r="E27" i="1" l="1"/>
  <c r="E6" i="1" l="1"/>
  <c r="E33" i="1" l="1"/>
  <c r="E36" i="1" s="1"/>
  <c r="E20" i="1"/>
  <c r="E17" i="1"/>
  <c r="F75" i="1" l="1"/>
  <c r="F76" i="1" s="1"/>
  <c r="E75" i="1" l="1"/>
  <c r="E76" i="1" s="1"/>
  <c r="D62" i="1" l="1"/>
  <c r="D75" i="1" s="1"/>
  <c r="D76" i="1" s="1"/>
</calcChain>
</file>

<file path=xl/sharedStrings.xml><?xml version="1.0" encoding="utf-8"?>
<sst xmlns="http://schemas.openxmlformats.org/spreadsheetml/2006/main" count="175" uniqueCount="109">
  <si>
    <t>№ п/п</t>
  </si>
  <si>
    <t>Показатели</t>
  </si>
  <si>
    <t>Ед. изм</t>
  </si>
  <si>
    <t>1.</t>
  </si>
  <si>
    <t>Объем реализации</t>
  </si>
  <si>
    <t>тыс.м3</t>
  </si>
  <si>
    <t>в т.ч.</t>
  </si>
  <si>
    <t>1.1.</t>
  </si>
  <si>
    <t>население</t>
  </si>
  <si>
    <t>1.2.</t>
  </si>
  <si>
    <t>бюджетные организации</t>
  </si>
  <si>
    <t>из них:</t>
  </si>
  <si>
    <t>- местный бюджет</t>
  </si>
  <si>
    <t>- федеральный бюджет</t>
  </si>
  <si>
    <t>- краевой бюджет</t>
  </si>
  <si>
    <t>1.3.</t>
  </si>
  <si>
    <t>прочие потребители</t>
  </si>
  <si>
    <t>1.4.</t>
  </si>
  <si>
    <t>производственные нужды</t>
  </si>
  <si>
    <t>2.</t>
  </si>
  <si>
    <t>Прямые расходы всего в т.ч.</t>
  </si>
  <si>
    <t>2.1.</t>
  </si>
  <si>
    <t>Стоимость воды</t>
  </si>
  <si>
    <t>количество</t>
  </si>
  <si>
    <t>тариф</t>
  </si>
  <si>
    <t>2.2.</t>
  </si>
  <si>
    <t>Топливо (ГСМ)</t>
  </si>
  <si>
    <t>бензин</t>
  </si>
  <si>
    <t>тыс.руб.</t>
  </si>
  <si>
    <t>цена за ед.</t>
  </si>
  <si>
    <t>руб.</t>
  </si>
  <si>
    <t>л/тн</t>
  </si>
  <si>
    <t>диз топливо</t>
  </si>
  <si>
    <t>дизмасло</t>
  </si>
  <si>
    <t>2.3.</t>
  </si>
  <si>
    <t>Электроэнергия</t>
  </si>
  <si>
    <t>т.руб</t>
  </si>
  <si>
    <t>тыс.кВтч</t>
  </si>
  <si>
    <t>2.4.</t>
  </si>
  <si>
    <t>Расходы на оплату труда основного производственного персонала</t>
  </si>
  <si>
    <t>т.руб.</t>
  </si>
  <si>
    <t>численность</t>
  </si>
  <si>
    <t>чел.</t>
  </si>
  <si>
    <t>средняя зарплата</t>
  </si>
  <si>
    <t>2.5.</t>
  </si>
  <si>
    <t>Отчисления на социальные нужды</t>
  </si>
  <si>
    <t>2.6.</t>
  </si>
  <si>
    <t>Амортизация</t>
  </si>
  <si>
    <t>2.7.</t>
  </si>
  <si>
    <t>Аренда</t>
  </si>
  <si>
    <t>2.8.</t>
  </si>
  <si>
    <t>в том числе:</t>
  </si>
  <si>
    <t>2.8.1.</t>
  </si>
  <si>
    <t>ремонт основных средств подрядным способом</t>
  </si>
  <si>
    <t>2.8.2.</t>
  </si>
  <si>
    <t>ремнт основных средств хозяйстенным способом</t>
  </si>
  <si>
    <t>из них: материалы:</t>
  </si>
  <si>
    <t>заработная плата ремонтного персонала</t>
  </si>
  <si>
    <t>отчисления на соц.нужды</t>
  </si>
  <si>
    <t>2.8.3.</t>
  </si>
  <si>
    <t>материалы на текущее содержание</t>
  </si>
  <si>
    <t>2.9.</t>
  </si>
  <si>
    <t>Цеховые расходы</t>
  </si>
  <si>
    <t>персонала</t>
  </si>
  <si>
    <t>численнось</t>
  </si>
  <si>
    <t>2.10.</t>
  </si>
  <si>
    <t>в т.ч. заработная плата АУП</t>
  </si>
  <si>
    <t>налог на землю</t>
  </si>
  <si>
    <t>2.11.</t>
  </si>
  <si>
    <t>Прочие расходы</t>
  </si>
  <si>
    <t>в т.ч. плата за пользование</t>
  </si>
  <si>
    <t>3.</t>
  </si>
  <si>
    <t>Итого себестоимость</t>
  </si>
  <si>
    <t>4.</t>
  </si>
  <si>
    <t>Прибыль</t>
  </si>
  <si>
    <t>4.1.</t>
  </si>
  <si>
    <t>Прибыль на развитие производства</t>
  </si>
  <si>
    <t>из них: на капитальные вложения</t>
  </si>
  <si>
    <t>4.2.</t>
  </si>
  <si>
    <t>Прибыль на социальное развитие</t>
  </si>
  <si>
    <t>4.3.</t>
  </si>
  <si>
    <t>Прибыль на поощение</t>
  </si>
  <si>
    <t>4.4.</t>
  </si>
  <si>
    <t>Прибыль на прочие цели</t>
  </si>
  <si>
    <t>4.5.</t>
  </si>
  <si>
    <t>Налоги, сборы, платежи всего:</t>
  </si>
  <si>
    <t>в т.ч. на прибыль</t>
  </si>
  <si>
    <t>на имущество</t>
  </si>
  <si>
    <t>5.</t>
  </si>
  <si>
    <t>Рентабельность</t>
  </si>
  <si>
    <t>%</t>
  </si>
  <si>
    <t>6.</t>
  </si>
  <si>
    <t>Доходы</t>
  </si>
  <si>
    <t>7.</t>
  </si>
  <si>
    <t>Себестоимость 1м3</t>
  </si>
  <si>
    <t>8.</t>
  </si>
  <si>
    <t>9.</t>
  </si>
  <si>
    <t>Расчет тарифа на холодную воду (доставка автотранспортом)</t>
  </si>
  <si>
    <t>Общеэксплуатационные расходы</t>
  </si>
  <si>
    <t>таблица 12</t>
  </si>
  <si>
    <t>Ремонт и техническое обслуживание основных средств</t>
  </si>
  <si>
    <t xml:space="preserve">Субсидия на покрытие убытков </t>
  </si>
  <si>
    <t xml:space="preserve">Директор </t>
  </si>
  <si>
    <t xml:space="preserve">                                            А.А.Двойничков </t>
  </si>
  <si>
    <t>Факт за 6 мес. 2024 г.</t>
  </si>
  <si>
    <t xml:space="preserve">Учтено в тарифе на 2024 г. </t>
  </si>
  <si>
    <t xml:space="preserve">Расчетс 1 января 2025 г.  </t>
  </si>
  <si>
    <t xml:space="preserve">Тариф 1 полугодие </t>
  </si>
  <si>
    <t xml:space="preserve">Тариф 2 полугодие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</si>
</sst>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_ ;\-#,##0.0\ 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49" fontId="2" fillId="0" borderId="2" xfId="0" applyNumberFormat="1" applyFont="1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6" fillId="0" borderId="2" xfId="0" applyFont="1" applyBorder="1"/>
    <xf numFmtId="0" fontId="2" fillId="0" borderId="2" xfId="0" applyFont="1" applyBorder="1"/>
    <xf numFmtId="49" fontId="6" fillId="0" borderId="2" xfId="0" applyNumberFormat="1" applyFont="1" applyBorder="1"/>
    <xf numFmtId="0" fontId="3" fillId="0" borderId="2" xfId="0" applyFont="1" applyBorder="1"/>
    <xf numFmtId="49" fontId="2" fillId="0" borderId="2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5" fillId="0" borderId="2" xfId="0" applyFont="1" applyBorder="1"/>
    <xf numFmtId="0" fontId="4" fillId="0" borderId="0" xfId="0" applyFont="1" applyAlignment="1">
      <alignment horizontal="center"/>
    </xf>
    <xf numFmtId="9" fontId="0" fillId="0" borderId="0" xfId="0" applyNumberFormat="1"/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left" vertical="center" wrapText="1"/>
    </xf>
    <xf numFmtId="10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/>
    <xf numFmtId="166" fontId="4" fillId="0" borderId="2" xfId="1" applyNumberFormat="1" applyFont="1" applyFill="1" applyBorder="1" applyAlignment="1"/>
    <xf numFmtId="2" fontId="4" fillId="0" borderId="2" xfId="0" applyNumberFormat="1" applyFont="1" applyBorder="1"/>
    <xf numFmtId="2" fontId="0" fillId="0" borderId="2" xfId="0" applyNumberFormat="1" applyBorder="1"/>
    <xf numFmtId="0" fontId="1" fillId="0" borderId="2" xfId="0" applyFont="1" applyBorder="1"/>
    <xf numFmtId="165" fontId="4" fillId="0" borderId="2" xfId="0" applyNumberFormat="1" applyFont="1" applyBorder="1"/>
    <xf numFmtId="165" fontId="4" fillId="0" borderId="2" xfId="1" applyFont="1" applyFill="1" applyBorder="1" applyAlignment="1"/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165" fontId="4" fillId="0" borderId="2" xfId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0" fillId="0" borderId="2" xfId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1" applyFont="1" applyFill="1" applyBorder="1" applyAlignment="1">
      <alignment horizontal="center"/>
    </xf>
    <xf numFmtId="167" fontId="4" fillId="0" borderId="2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41"/>
  <sheetViews>
    <sheetView tabSelected="1" topLeftCell="A55" workbookViewId="0">
      <selection activeCell="J16" sqref="J16"/>
    </sheetView>
  </sheetViews>
  <sheetFormatPr defaultRowHeight="15" x14ac:dyDescent="0.25"/>
  <cols>
    <col min="1" max="1" width="3.85546875" customWidth="1"/>
    <col min="2" max="2" width="25.85546875" customWidth="1"/>
    <col min="3" max="3" width="7.5703125" customWidth="1"/>
    <col min="4" max="4" width="12.5703125" customWidth="1"/>
    <col min="5" max="5" width="14.28515625" customWidth="1"/>
    <col min="6" max="6" width="18.85546875" customWidth="1"/>
  </cols>
  <sheetData>
    <row r="2" spans="1:14" x14ac:dyDescent="0.25">
      <c r="A2" s="29" t="s">
        <v>97</v>
      </c>
      <c r="B2" s="29"/>
      <c r="C2" s="29"/>
      <c r="D2" s="29"/>
      <c r="E2" s="29"/>
      <c r="F2" s="29"/>
    </row>
    <row r="3" spans="1:14" x14ac:dyDescent="0.25">
      <c r="A3" s="16"/>
      <c r="B3" s="16"/>
      <c r="C3" s="16"/>
      <c r="D3" s="16"/>
      <c r="E3" s="16"/>
      <c r="F3" s="16"/>
    </row>
    <row r="4" spans="1:14" x14ac:dyDescent="0.25">
      <c r="F4" t="s">
        <v>99</v>
      </c>
    </row>
    <row r="5" spans="1:14" ht="81.75" customHeight="1" x14ac:dyDescent="0.25">
      <c r="A5" s="3" t="s">
        <v>0</v>
      </c>
      <c r="B5" s="3" t="s">
        <v>1</v>
      </c>
      <c r="C5" s="3" t="s">
        <v>2</v>
      </c>
      <c r="D5" s="21" t="s">
        <v>104</v>
      </c>
      <c r="E5" s="21" t="s">
        <v>105</v>
      </c>
      <c r="F5" s="21" t="s">
        <v>106</v>
      </c>
    </row>
    <row r="6" spans="1:14" x14ac:dyDescent="0.25">
      <c r="A6" s="7" t="s">
        <v>3</v>
      </c>
      <c r="B6" s="8" t="s">
        <v>4</v>
      </c>
      <c r="C6" s="9" t="s">
        <v>5</v>
      </c>
      <c r="D6" s="8"/>
      <c r="E6" s="7">
        <f>E8</f>
        <v>0.41599999999999998</v>
      </c>
      <c r="F6" s="33">
        <f>F8</f>
        <v>0.41599999999999998</v>
      </c>
    </row>
    <row r="7" spans="1:14" x14ac:dyDescent="0.25">
      <c r="A7" s="4"/>
      <c r="B7" s="10" t="s">
        <v>6</v>
      </c>
      <c r="C7" s="10"/>
      <c r="D7" s="6"/>
      <c r="E7" s="4"/>
      <c r="F7" s="34"/>
    </row>
    <row r="8" spans="1:14" x14ac:dyDescent="0.25">
      <c r="A8" s="4" t="s">
        <v>7</v>
      </c>
      <c r="B8" s="10" t="s">
        <v>8</v>
      </c>
      <c r="C8" s="10" t="s">
        <v>5</v>
      </c>
      <c r="D8" s="6"/>
      <c r="E8" s="4">
        <v>0.41599999999999998</v>
      </c>
      <c r="F8" s="34">
        <v>0.41599999999999998</v>
      </c>
    </row>
    <row r="9" spans="1:14" ht="16.5" customHeight="1" x14ac:dyDescent="0.25">
      <c r="A9" s="4" t="s">
        <v>9</v>
      </c>
      <c r="B9" s="10" t="s">
        <v>10</v>
      </c>
      <c r="C9" s="10" t="s">
        <v>5</v>
      </c>
      <c r="D9" s="6"/>
      <c r="E9" s="4"/>
      <c r="F9" s="34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4"/>
      <c r="B10" s="10" t="s">
        <v>11</v>
      </c>
      <c r="C10" s="10"/>
      <c r="D10" s="6"/>
      <c r="E10" s="4"/>
      <c r="F10" s="34"/>
    </row>
    <row r="11" spans="1:14" x14ac:dyDescent="0.25">
      <c r="A11" s="4"/>
      <c r="B11" s="5" t="s">
        <v>12</v>
      </c>
      <c r="C11" s="10" t="s">
        <v>5</v>
      </c>
      <c r="D11" s="6"/>
      <c r="E11" s="4"/>
      <c r="F11" s="34"/>
    </row>
    <row r="12" spans="1:14" x14ac:dyDescent="0.25">
      <c r="A12" s="4"/>
      <c r="B12" s="5" t="s">
        <v>13</v>
      </c>
      <c r="C12" s="10" t="s">
        <v>5</v>
      </c>
      <c r="D12" s="6"/>
      <c r="E12" s="4"/>
      <c r="F12" s="34"/>
    </row>
    <row r="13" spans="1:14" x14ac:dyDescent="0.25">
      <c r="A13" s="4"/>
      <c r="B13" s="5" t="s">
        <v>14</v>
      </c>
      <c r="C13" s="10" t="s">
        <v>5</v>
      </c>
      <c r="D13" s="6"/>
      <c r="E13" s="4"/>
      <c r="F13" s="34"/>
    </row>
    <row r="14" spans="1:14" x14ac:dyDescent="0.25">
      <c r="A14" s="4" t="s">
        <v>15</v>
      </c>
      <c r="B14" s="5" t="s">
        <v>16</v>
      </c>
      <c r="C14" s="10" t="s">
        <v>5</v>
      </c>
      <c r="D14" s="6"/>
      <c r="E14" s="4"/>
      <c r="F14" s="34"/>
    </row>
    <row r="15" spans="1:14" x14ac:dyDescent="0.25">
      <c r="A15" s="4" t="s">
        <v>17</v>
      </c>
      <c r="B15" s="5" t="s">
        <v>18</v>
      </c>
      <c r="C15" s="10" t="s">
        <v>5</v>
      </c>
      <c r="D15" s="6"/>
      <c r="E15" s="4"/>
      <c r="F15" s="34"/>
    </row>
    <row r="16" spans="1:14" x14ac:dyDescent="0.25">
      <c r="A16" s="7" t="s">
        <v>19</v>
      </c>
      <c r="B16" s="11" t="s">
        <v>20</v>
      </c>
      <c r="C16" s="8"/>
      <c r="D16" s="22"/>
      <c r="E16" s="35">
        <v>317.24</v>
      </c>
      <c r="F16" s="36">
        <f>F17+F20+F33+F36+F38+F39+F60</f>
        <v>367.09863999999999</v>
      </c>
    </row>
    <row r="17" spans="1:6" x14ac:dyDescent="0.25">
      <c r="A17" s="4" t="s">
        <v>21</v>
      </c>
      <c r="B17" s="5" t="s">
        <v>22</v>
      </c>
      <c r="C17" s="6"/>
      <c r="D17" s="23"/>
      <c r="E17" s="37">
        <f>E19*E18</f>
        <v>19.63936</v>
      </c>
      <c r="F17" s="38">
        <f>F19*F18</f>
        <v>20.9664</v>
      </c>
    </row>
    <row r="18" spans="1:6" x14ac:dyDescent="0.25">
      <c r="A18" s="4"/>
      <c r="B18" s="5" t="s">
        <v>23</v>
      </c>
      <c r="C18" s="6"/>
      <c r="D18" s="6"/>
      <c r="E18" s="4">
        <v>0.41599999999999998</v>
      </c>
      <c r="F18" s="34">
        <v>0.41599999999999998</v>
      </c>
    </row>
    <row r="19" spans="1:6" x14ac:dyDescent="0.25">
      <c r="A19" s="4"/>
      <c r="B19" s="5" t="s">
        <v>24</v>
      </c>
      <c r="C19" s="6"/>
      <c r="D19" s="6"/>
      <c r="E19" s="4">
        <v>47.21</v>
      </c>
      <c r="F19" s="34">
        <v>50.4</v>
      </c>
    </row>
    <row r="20" spans="1:6" x14ac:dyDescent="0.25">
      <c r="A20" s="4" t="s">
        <v>25</v>
      </c>
      <c r="B20" s="5" t="s">
        <v>26</v>
      </c>
      <c r="C20" s="12" t="s">
        <v>28</v>
      </c>
      <c r="D20" s="8"/>
      <c r="E20" s="37">
        <f>E21+E27</f>
        <v>87.853950000000012</v>
      </c>
      <c r="F20" s="39">
        <f>F27+F21</f>
        <v>92.146000000000001</v>
      </c>
    </row>
    <row r="21" spans="1:6" x14ac:dyDescent="0.25">
      <c r="A21" s="4"/>
      <c r="B21" s="5" t="s">
        <v>27</v>
      </c>
      <c r="C21" s="12"/>
      <c r="D21" s="25"/>
      <c r="E21" s="40">
        <f>E22*E23</f>
        <v>80.31495000000001</v>
      </c>
      <c r="F21" s="41">
        <f>F22*F23</f>
        <v>84.411000000000001</v>
      </c>
    </row>
    <row r="22" spans="1:6" x14ac:dyDescent="0.25">
      <c r="A22" s="4"/>
      <c r="B22" s="5" t="s">
        <v>23</v>
      </c>
      <c r="C22" s="12" t="s">
        <v>31</v>
      </c>
      <c r="D22" s="6"/>
      <c r="E22" s="4">
        <v>1.2450000000000001</v>
      </c>
      <c r="F22" s="34">
        <v>1.2450000000000001</v>
      </c>
    </row>
    <row r="23" spans="1:6" x14ac:dyDescent="0.25">
      <c r="A23" s="4"/>
      <c r="B23" s="5" t="s">
        <v>29</v>
      </c>
      <c r="C23" s="12" t="s">
        <v>30</v>
      </c>
      <c r="D23" s="6"/>
      <c r="E23" s="4">
        <v>64.510000000000005</v>
      </c>
      <c r="F23" s="34">
        <v>67.8</v>
      </c>
    </row>
    <row r="24" spans="1:6" x14ac:dyDescent="0.25">
      <c r="A24" s="4"/>
      <c r="B24" s="5" t="s">
        <v>32</v>
      </c>
      <c r="C24" s="12"/>
      <c r="D24" s="6"/>
      <c r="E24" s="4"/>
      <c r="F24" s="34"/>
    </row>
    <row r="25" spans="1:6" x14ac:dyDescent="0.25">
      <c r="A25" s="4"/>
      <c r="B25" s="5" t="s">
        <v>23</v>
      </c>
      <c r="C25" s="12" t="s">
        <v>31</v>
      </c>
      <c r="D25" s="6"/>
      <c r="E25" s="4"/>
      <c r="F25" s="34"/>
    </row>
    <row r="26" spans="1:6" x14ac:dyDescent="0.25">
      <c r="A26" s="4"/>
      <c r="B26" s="5" t="s">
        <v>29</v>
      </c>
      <c r="C26" s="12" t="s">
        <v>30</v>
      </c>
      <c r="D26" s="6"/>
      <c r="E26" s="4"/>
      <c r="F26" s="34"/>
    </row>
    <row r="27" spans="1:6" x14ac:dyDescent="0.25">
      <c r="A27" s="4"/>
      <c r="B27" s="5" t="s">
        <v>33</v>
      </c>
      <c r="C27" s="12"/>
      <c r="D27" s="6"/>
      <c r="E27" s="4">
        <f>E29*E28</f>
        <v>7.5390000000000006</v>
      </c>
      <c r="F27" s="34">
        <f>F28*F29</f>
        <v>7.7350000000000003</v>
      </c>
    </row>
    <row r="28" spans="1:6" x14ac:dyDescent="0.25">
      <c r="A28" s="4"/>
      <c r="B28" s="5" t="s">
        <v>23</v>
      </c>
      <c r="C28" s="12"/>
      <c r="D28" s="6"/>
      <c r="E28" s="4">
        <v>3.5000000000000003E-2</v>
      </c>
      <c r="F28" s="34">
        <v>3.5000000000000003E-2</v>
      </c>
    </row>
    <row r="29" spans="1:6" x14ac:dyDescent="0.25">
      <c r="A29" s="4"/>
      <c r="B29" s="5" t="s">
        <v>29</v>
      </c>
      <c r="C29" s="12" t="s">
        <v>30</v>
      </c>
      <c r="D29" s="6"/>
      <c r="E29" s="4">
        <v>215.4</v>
      </c>
      <c r="F29" s="34">
        <v>221</v>
      </c>
    </row>
    <row r="30" spans="1:6" x14ac:dyDescent="0.25">
      <c r="A30" s="4" t="s">
        <v>34</v>
      </c>
      <c r="B30" s="5" t="s">
        <v>35</v>
      </c>
      <c r="C30" s="12" t="s">
        <v>36</v>
      </c>
      <c r="D30" s="6"/>
      <c r="E30" s="4"/>
      <c r="F30" s="34"/>
    </row>
    <row r="31" spans="1:6" x14ac:dyDescent="0.25">
      <c r="A31" s="4"/>
      <c r="B31" s="5" t="s">
        <v>23</v>
      </c>
      <c r="C31" s="12" t="s">
        <v>37</v>
      </c>
      <c r="D31" s="6"/>
      <c r="E31" s="4"/>
      <c r="F31" s="34"/>
    </row>
    <row r="32" spans="1:6" x14ac:dyDescent="0.25">
      <c r="A32" s="4"/>
      <c r="B32" s="5" t="s">
        <v>24</v>
      </c>
      <c r="C32" s="12" t="s">
        <v>30</v>
      </c>
      <c r="D32" s="6"/>
      <c r="E32" s="4"/>
      <c r="F32" s="34"/>
    </row>
    <row r="33" spans="1:7" ht="37.5" customHeight="1" x14ac:dyDescent="0.25">
      <c r="A33" s="4" t="s">
        <v>38</v>
      </c>
      <c r="B33" s="13" t="s">
        <v>39</v>
      </c>
      <c r="C33" s="12" t="s">
        <v>40</v>
      </c>
      <c r="D33" s="24"/>
      <c r="E33" s="37">
        <f>E35*E34*12/1000</f>
        <v>133.71974400000002</v>
      </c>
      <c r="F33" s="38">
        <f>F34*F35*12/1000</f>
        <v>165.12</v>
      </c>
    </row>
    <row r="34" spans="1:7" x14ac:dyDescent="0.25">
      <c r="A34" s="4"/>
      <c r="B34" s="5" t="s">
        <v>41</v>
      </c>
      <c r="C34" s="12" t="s">
        <v>42</v>
      </c>
      <c r="D34" s="6"/>
      <c r="E34" s="4">
        <v>0.32</v>
      </c>
      <c r="F34" s="34">
        <v>0.32</v>
      </c>
    </row>
    <row r="35" spans="1:7" x14ac:dyDescent="0.25">
      <c r="A35" s="4"/>
      <c r="B35" s="5" t="s">
        <v>43</v>
      </c>
      <c r="C35" s="12" t="s">
        <v>30</v>
      </c>
      <c r="D35" s="25"/>
      <c r="E35" s="40">
        <v>34822.85</v>
      </c>
      <c r="F35" s="42">
        <v>43000</v>
      </c>
    </row>
    <row r="36" spans="1:7" ht="24" x14ac:dyDescent="0.25">
      <c r="A36" s="4" t="s">
        <v>44</v>
      </c>
      <c r="B36" s="13" t="s">
        <v>45</v>
      </c>
      <c r="C36" s="12" t="s">
        <v>36</v>
      </c>
      <c r="D36" s="24"/>
      <c r="E36" s="37">
        <f>E33*30.2%</f>
        <v>40.383362688000005</v>
      </c>
      <c r="F36" s="38">
        <f>F33*0.302</f>
        <v>49.866239999999998</v>
      </c>
      <c r="G36" s="20"/>
    </row>
    <row r="37" spans="1:7" x14ac:dyDescent="0.25">
      <c r="A37" s="4" t="s">
        <v>46</v>
      </c>
      <c r="B37" s="13" t="s">
        <v>47</v>
      </c>
      <c r="C37" s="12" t="s">
        <v>36</v>
      </c>
      <c r="D37" s="6"/>
      <c r="E37" s="43"/>
      <c r="F37" s="34"/>
    </row>
    <row r="38" spans="1:7" x14ac:dyDescent="0.25">
      <c r="A38" s="4" t="s">
        <v>48</v>
      </c>
      <c r="B38" s="13" t="s">
        <v>49</v>
      </c>
      <c r="C38" s="12" t="s">
        <v>36</v>
      </c>
      <c r="D38" s="8"/>
      <c r="E38" s="7">
        <v>0</v>
      </c>
      <c r="F38" s="38">
        <v>0</v>
      </c>
    </row>
    <row r="39" spans="1:7" ht="30" customHeight="1" x14ac:dyDescent="0.25">
      <c r="A39" s="4" t="s">
        <v>50</v>
      </c>
      <c r="B39" s="13" t="s">
        <v>100</v>
      </c>
      <c r="C39" s="12" t="s">
        <v>36</v>
      </c>
      <c r="D39" s="24"/>
      <c r="E39" s="37">
        <v>20.65</v>
      </c>
      <c r="F39" s="38">
        <v>22</v>
      </c>
    </row>
    <row r="40" spans="1:7" x14ac:dyDescent="0.25">
      <c r="A40" s="4"/>
      <c r="B40" s="13" t="s">
        <v>51</v>
      </c>
      <c r="C40" s="12"/>
      <c r="D40" s="6"/>
      <c r="E40" s="4"/>
      <c r="F40" s="34"/>
    </row>
    <row r="41" spans="1:7" ht="24" x14ac:dyDescent="0.25">
      <c r="A41" s="4" t="s">
        <v>52</v>
      </c>
      <c r="B41" s="13" t="s">
        <v>53</v>
      </c>
      <c r="C41" s="12" t="s">
        <v>40</v>
      </c>
      <c r="D41" s="6"/>
      <c r="E41" s="4"/>
      <c r="F41" s="34"/>
    </row>
    <row r="42" spans="1:7" ht="24" x14ac:dyDescent="0.25">
      <c r="A42" s="4" t="s">
        <v>54</v>
      </c>
      <c r="B42" s="13" t="s">
        <v>55</v>
      </c>
      <c r="C42" s="12" t="s">
        <v>40</v>
      </c>
      <c r="D42" s="6"/>
      <c r="E42" s="4"/>
      <c r="F42" s="34"/>
    </row>
    <row r="43" spans="1:7" x14ac:dyDescent="0.25">
      <c r="A43" s="4"/>
      <c r="B43" s="13" t="s">
        <v>56</v>
      </c>
      <c r="C43" s="12" t="s">
        <v>40</v>
      </c>
      <c r="D43" s="6"/>
      <c r="E43" s="4"/>
      <c r="F43" s="34"/>
    </row>
    <row r="44" spans="1:7" ht="24" x14ac:dyDescent="0.25">
      <c r="A44" s="4"/>
      <c r="B44" s="13" t="s">
        <v>57</v>
      </c>
      <c r="C44" s="12" t="s">
        <v>40</v>
      </c>
      <c r="D44" s="6"/>
      <c r="E44" s="4"/>
      <c r="F44" s="34"/>
    </row>
    <row r="45" spans="1:7" x14ac:dyDescent="0.25">
      <c r="A45" s="4"/>
      <c r="B45" s="13" t="s">
        <v>41</v>
      </c>
      <c r="C45" s="12" t="s">
        <v>42</v>
      </c>
      <c r="D45" s="6"/>
      <c r="E45" s="4"/>
      <c r="F45" s="34"/>
    </row>
    <row r="46" spans="1:7" x14ac:dyDescent="0.25">
      <c r="A46" s="4"/>
      <c r="B46" s="13" t="s">
        <v>43</v>
      </c>
      <c r="C46" s="12" t="s">
        <v>30</v>
      </c>
      <c r="D46" s="6"/>
      <c r="E46" s="4"/>
      <c r="F46" s="34"/>
    </row>
    <row r="47" spans="1:7" x14ac:dyDescent="0.25">
      <c r="A47" s="4"/>
      <c r="B47" s="13" t="s">
        <v>58</v>
      </c>
      <c r="C47" s="12" t="s">
        <v>40</v>
      </c>
      <c r="D47" s="6"/>
      <c r="E47" s="4"/>
      <c r="F47" s="34"/>
    </row>
    <row r="48" spans="1:7" ht="24" x14ac:dyDescent="0.25">
      <c r="A48" s="4" t="s">
        <v>59</v>
      </c>
      <c r="B48" s="13" t="s">
        <v>60</v>
      </c>
      <c r="C48" s="12" t="s">
        <v>40</v>
      </c>
      <c r="D48" s="6"/>
      <c r="E48" s="4"/>
      <c r="F48" s="34"/>
    </row>
    <row r="49" spans="1:6" x14ac:dyDescent="0.25">
      <c r="A49" s="4" t="s">
        <v>61</v>
      </c>
      <c r="B49" s="13" t="s">
        <v>62</v>
      </c>
      <c r="C49" s="12" t="s">
        <v>40</v>
      </c>
      <c r="D49" s="6"/>
      <c r="E49" s="4"/>
      <c r="F49" s="34"/>
    </row>
    <row r="50" spans="1:6" x14ac:dyDescent="0.25">
      <c r="A50" s="4"/>
      <c r="B50" s="13" t="s">
        <v>63</v>
      </c>
      <c r="C50" s="12" t="s">
        <v>40</v>
      </c>
      <c r="D50" s="6"/>
      <c r="E50" s="4"/>
      <c r="F50" s="34"/>
    </row>
    <row r="51" spans="1:6" x14ac:dyDescent="0.25">
      <c r="A51" s="4"/>
      <c r="B51" s="13" t="s">
        <v>64</v>
      </c>
      <c r="C51" s="12" t="s">
        <v>42</v>
      </c>
      <c r="D51" s="6"/>
      <c r="E51" s="4"/>
      <c r="F51" s="34"/>
    </row>
    <row r="52" spans="1:6" x14ac:dyDescent="0.25">
      <c r="A52" s="4"/>
      <c r="B52" s="13" t="s">
        <v>43</v>
      </c>
      <c r="C52" s="12" t="s">
        <v>30</v>
      </c>
      <c r="D52" s="6"/>
      <c r="E52" s="4"/>
      <c r="F52" s="34"/>
    </row>
    <row r="53" spans="1:6" x14ac:dyDescent="0.25">
      <c r="A53" s="4"/>
      <c r="B53" s="13" t="s">
        <v>58</v>
      </c>
      <c r="C53" s="12" t="s">
        <v>40</v>
      </c>
      <c r="D53" s="6"/>
      <c r="E53" s="4"/>
      <c r="F53" s="34"/>
    </row>
    <row r="54" spans="1:6" ht="24" x14ac:dyDescent="0.25">
      <c r="A54" s="4" t="s">
        <v>65</v>
      </c>
      <c r="B54" s="13" t="s">
        <v>98</v>
      </c>
      <c r="C54" s="12" t="s">
        <v>40</v>
      </c>
      <c r="D54" s="26"/>
      <c r="E54" s="4">
        <f>E6015</f>
        <v>0</v>
      </c>
      <c r="F54" s="34"/>
    </row>
    <row r="55" spans="1:6" x14ac:dyDescent="0.25">
      <c r="A55" s="4"/>
      <c r="B55" s="13" t="s">
        <v>66</v>
      </c>
      <c r="C55" s="12" t="s">
        <v>40</v>
      </c>
      <c r="D55" s="6"/>
      <c r="E55" s="4"/>
      <c r="F55" s="34"/>
    </row>
    <row r="56" spans="1:6" x14ac:dyDescent="0.25">
      <c r="A56" s="4"/>
      <c r="B56" s="13" t="s">
        <v>41</v>
      </c>
      <c r="C56" s="12" t="s">
        <v>42</v>
      </c>
      <c r="D56" s="6"/>
      <c r="E56" s="4"/>
      <c r="F56" s="34"/>
    </row>
    <row r="57" spans="1:6" x14ac:dyDescent="0.25">
      <c r="A57" s="4"/>
      <c r="B57" s="13" t="s">
        <v>43</v>
      </c>
      <c r="C57" s="12" t="s">
        <v>30</v>
      </c>
      <c r="D57" s="6"/>
      <c r="E57" s="4"/>
      <c r="F57" s="34"/>
    </row>
    <row r="58" spans="1:6" x14ac:dyDescent="0.25">
      <c r="A58" s="4"/>
      <c r="B58" s="13" t="s">
        <v>58</v>
      </c>
      <c r="C58" s="12" t="s">
        <v>40</v>
      </c>
      <c r="D58" s="6"/>
      <c r="E58" s="4"/>
      <c r="F58" s="34"/>
    </row>
    <row r="59" spans="1:6" x14ac:dyDescent="0.25">
      <c r="A59" s="4"/>
      <c r="B59" s="13" t="s">
        <v>67</v>
      </c>
      <c r="C59" s="12" t="s">
        <v>40</v>
      </c>
      <c r="D59" s="6"/>
      <c r="E59" s="4"/>
      <c r="F59" s="34"/>
    </row>
    <row r="60" spans="1:6" x14ac:dyDescent="0.25">
      <c r="A60" s="4" t="s">
        <v>68</v>
      </c>
      <c r="B60" s="13" t="s">
        <v>69</v>
      </c>
      <c r="C60" s="12" t="s">
        <v>40</v>
      </c>
      <c r="D60" s="24"/>
      <c r="E60" s="37">
        <v>15</v>
      </c>
      <c r="F60" s="38">
        <v>17</v>
      </c>
    </row>
    <row r="61" spans="1:6" x14ac:dyDescent="0.25">
      <c r="A61" s="4"/>
      <c r="B61" s="13" t="s">
        <v>70</v>
      </c>
      <c r="C61" s="12" t="s">
        <v>36</v>
      </c>
      <c r="D61" s="6"/>
      <c r="E61" s="4"/>
      <c r="F61" s="34"/>
    </row>
    <row r="62" spans="1:6" x14ac:dyDescent="0.25">
      <c r="A62" s="7" t="s">
        <v>71</v>
      </c>
      <c r="B62" s="14" t="s">
        <v>72</v>
      </c>
      <c r="C62" s="15" t="s">
        <v>40</v>
      </c>
      <c r="D62" s="27">
        <f>D17+D20+D33+D36+D39+D54+D60+D38</f>
        <v>0</v>
      </c>
      <c r="E62" s="44">
        <v>317.24</v>
      </c>
      <c r="F62" s="45">
        <f>F16</f>
        <v>367.09863999999999</v>
      </c>
    </row>
    <row r="63" spans="1:6" x14ac:dyDescent="0.25">
      <c r="A63" s="7" t="s">
        <v>73</v>
      </c>
      <c r="B63" s="14" t="s">
        <v>74</v>
      </c>
      <c r="C63" s="15" t="s">
        <v>40</v>
      </c>
      <c r="D63" s="24"/>
      <c r="E63" s="37">
        <f>E70</f>
        <v>0</v>
      </c>
      <c r="F63" s="38">
        <v>0</v>
      </c>
    </row>
    <row r="64" spans="1:6" x14ac:dyDescent="0.25">
      <c r="A64" s="4"/>
      <c r="B64" s="13" t="s">
        <v>51</v>
      </c>
      <c r="C64" s="6"/>
      <c r="D64" s="25"/>
      <c r="E64" s="40"/>
      <c r="F64" s="42"/>
    </row>
    <row r="65" spans="1:12" ht="24" x14ac:dyDescent="0.25">
      <c r="A65" s="4" t="s">
        <v>75</v>
      </c>
      <c r="B65" s="13" t="s">
        <v>76</v>
      </c>
      <c r="C65" s="12" t="s">
        <v>36</v>
      </c>
      <c r="D65" s="25"/>
      <c r="E65" s="40"/>
      <c r="F65" s="42"/>
    </row>
    <row r="66" spans="1:12" ht="24" x14ac:dyDescent="0.25">
      <c r="A66" s="4"/>
      <c r="B66" s="13" t="s">
        <v>77</v>
      </c>
      <c r="C66" s="12" t="s">
        <v>40</v>
      </c>
      <c r="D66" s="25"/>
      <c r="E66" s="40"/>
      <c r="F66" s="42"/>
    </row>
    <row r="67" spans="1:12" ht="24" x14ac:dyDescent="0.25">
      <c r="A67" s="4" t="s">
        <v>78</v>
      </c>
      <c r="B67" s="13" t="s">
        <v>79</v>
      </c>
      <c r="C67" s="12" t="s">
        <v>36</v>
      </c>
      <c r="D67" s="25"/>
      <c r="E67" s="40"/>
      <c r="F67" s="42"/>
    </row>
    <row r="68" spans="1:12" x14ac:dyDescent="0.25">
      <c r="A68" s="4" t="s">
        <v>80</v>
      </c>
      <c r="B68" s="13" t="s">
        <v>81</v>
      </c>
      <c r="C68" s="12" t="s">
        <v>40</v>
      </c>
      <c r="D68" s="25"/>
      <c r="E68" s="40"/>
      <c r="F68" s="42"/>
    </row>
    <row r="69" spans="1:12" x14ac:dyDescent="0.25">
      <c r="A69" s="4" t="s">
        <v>82</v>
      </c>
      <c r="B69" s="13" t="s">
        <v>83</v>
      </c>
      <c r="C69" s="12" t="s">
        <v>36</v>
      </c>
      <c r="D69" s="25"/>
      <c r="E69" s="40"/>
      <c r="F69" s="42"/>
    </row>
    <row r="70" spans="1:12" x14ac:dyDescent="0.25">
      <c r="A70" s="4" t="s">
        <v>84</v>
      </c>
      <c r="B70" s="13" t="s">
        <v>85</v>
      </c>
      <c r="C70" s="12" t="s">
        <v>36</v>
      </c>
      <c r="D70" s="25"/>
      <c r="E70" s="40">
        <v>0</v>
      </c>
      <c r="F70" s="42">
        <v>0</v>
      </c>
    </row>
    <row r="71" spans="1:12" x14ac:dyDescent="0.25">
      <c r="A71" s="4"/>
      <c r="B71" s="13" t="s">
        <v>86</v>
      </c>
      <c r="C71" s="12" t="s">
        <v>36</v>
      </c>
      <c r="D71" s="6"/>
      <c r="E71" s="4"/>
      <c r="F71" s="34"/>
    </row>
    <row r="72" spans="1:12" x14ac:dyDescent="0.25">
      <c r="A72" s="4"/>
      <c r="B72" s="13" t="s">
        <v>87</v>
      </c>
      <c r="C72" s="12" t="s">
        <v>36</v>
      </c>
      <c r="D72" s="6"/>
      <c r="E72" s="4"/>
      <c r="F72" s="34"/>
    </row>
    <row r="73" spans="1:12" x14ac:dyDescent="0.25">
      <c r="A73" s="7" t="s">
        <v>88</v>
      </c>
      <c r="B73" s="14" t="s">
        <v>89</v>
      </c>
      <c r="C73" s="15" t="s">
        <v>90</v>
      </c>
      <c r="D73" s="8"/>
      <c r="E73" s="7"/>
      <c r="F73" s="33"/>
    </row>
    <row r="74" spans="1:12" x14ac:dyDescent="0.25">
      <c r="A74" s="7"/>
      <c r="B74" s="14" t="s">
        <v>101</v>
      </c>
      <c r="C74" s="15"/>
      <c r="D74" s="8"/>
      <c r="E74" s="7"/>
      <c r="F74" s="33"/>
    </row>
    <row r="75" spans="1:12" x14ac:dyDescent="0.25">
      <c r="A75" s="7" t="s">
        <v>91</v>
      </c>
      <c r="B75" s="14" t="s">
        <v>92</v>
      </c>
      <c r="C75" s="15" t="s">
        <v>36</v>
      </c>
      <c r="D75" s="28">
        <f>D62+D70</f>
        <v>0</v>
      </c>
      <c r="E75" s="46">
        <f>E62+E70</f>
        <v>317.24</v>
      </c>
      <c r="F75" s="39">
        <f>F62+F63</f>
        <v>367.09863999999999</v>
      </c>
    </row>
    <row r="76" spans="1:12" x14ac:dyDescent="0.25">
      <c r="A76" s="7" t="s">
        <v>93</v>
      </c>
      <c r="B76" s="14" t="s">
        <v>94</v>
      </c>
      <c r="C76" s="15" t="s">
        <v>30</v>
      </c>
      <c r="D76" s="28" t="e">
        <f>D75/D6</f>
        <v>#DIV/0!</v>
      </c>
      <c r="E76" s="47">
        <f>E75/E6</f>
        <v>762.59615384615392</v>
      </c>
      <c r="F76" s="45">
        <f>F75/F6</f>
        <v>882.44865384615389</v>
      </c>
    </row>
    <row r="77" spans="1:12" x14ac:dyDescent="0.25">
      <c r="A77" s="7" t="s">
        <v>95</v>
      </c>
      <c r="B77" s="14" t="s">
        <v>107</v>
      </c>
      <c r="C77" s="15" t="s">
        <v>30</v>
      </c>
      <c r="D77" s="22"/>
      <c r="E77" s="7">
        <v>860.31</v>
      </c>
      <c r="F77" s="38">
        <v>995.38</v>
      </c>
      <c r="G77" s="17"/>
    </row>
    <row r="78" spans="1:12" x14ac:dyDescent="0.25">
      <c r="A78" s="7" t="s">
        <v>96</v>
      </c>
      <c r="B78" s="14" t="s">
        <v>108</v>
      </c>
      <c r="C78" s="15" t="s">
        <v>90</v>
      </c>
      <c r="D78" s="8"/>
      <c r="E78" s="7">
        <v>969.92</v>
      </c>
      <c r="F78" s="33">
        <v>1122.2</v>
      </c>
    </row>
    <row r="79" spans="1:12" x14ac:dyDescent="0.25">
      <c r="A79" s="30"/>
      <c r="B79" s="31"/>
      <c r="C79" s="31"/>
      <c r="D79" s="31"/>
      <c r="E79" s="31"/>
      <c r="F79" s="31"/>
    </row>
    <row r="80" spans="1:12" ht="15.75" x14ac:dyDescent="0.25">
      <c r="A80" s="1"/>
      <c r="B80" s="19" t="s">
        <v>102</v>
      </c>
      <c r="C80" s="32" t="s">
        <v>103</v>
      </c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5.75" x14ac:dyDescent="0.25">
      <c r="A81" s="18"/>
      <c r="B81" s="19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x14ac:dyDescent="0.25">
      <c r="B82" s="2"/>
    </row>
    <row r="83" spans="1:12" x14ac:dyDescent="0.25">
      <c r="B83" s="2"/>
    </row>
    <row r="84" spans="1:12" ht="23.25" customHeight="1" x14ac:dyDescent="0.25">
      <c r="B84" s="2"/>
    </row>
    <row r="85" spans="1:12" x14ac:dyDescent="0.25">
      <c r="B85" s="2"/>
    </row>
    <row r="86" spans="1:12" x14ac:dyDescent="0.25">
      <c r="B86" s="2"/>
    </row>
    <row r="87" spans="1:12" x14ac:dyDescent="0.25">
      <c r="B87" s="2"/>
    </row>
    <row r="88" spans="1:12" x14ac:dyDescent="0.25">
      <c r="B88" s="2"/>
    </row>
    <row r="89" spans="1:12" x14ac:dyDescent="0.25">
      <c r="B89" s="2"/>
    </row>
    <row r="90" spans="1:12" x14ac:dyDescent="0.25">
      <c r="B90" s="2"/>
    </row>
    <row r="91" spans="1:12" x14ac:dyDescent="0.25">
      <c r="B91" s="2"/>
    </row>
    <row r="92" spans="1:12" x14ac:dyDescent="0.25">
      <c r="B92" s="2"/>
    </row>
    <row r="93" spans="1:12" x14ac:dyDescent="0.25">
      <c r="B93" s="2"/>
    </row>
    <row r="94" spans="1:12" x14ac:dyDescent="0.25">
      <c r="B94" s="2"/>
    </row>
    <row r="95" spans="1:12" x14ac:dyDescent="0.25">
      <c r="B95" s="2"/>
    </row>
    <row r="96" spans="1:1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</sheetData>
  <mergeCells count="4">
    <mergeCell ref="A2:F2"/>
    <mergeCell ref="A79:F79"/>
    <mergeCell ref="C81:L81"/>
    <mergeCell ref="C80:L8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2024-05-14T23:17:57Z</dcterms:modified>
</cp:coreProperties>
</file>